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CONTROL INTERNO\DOCUMENTOS ORIENTADORES APROBADOS\2017\"/>
    </mc:Choice>
  </mc:AlternateContent>
  <bookViews>
    <workbookView xWindow="0" yWindow="0" windowWidth="19440" windowHeight="11988" firstSheet="1" activeTab="1"/>
  </bookViews>
  <sheets>
    <sheet name="prueba" sheetId="3" state="hidden" r:id="rId1"/>
    <sheet name="Etapa 1 Identificación" sheetId="22" r:id="rId2"/>
    <sheet name="Base calculos" sheetId="4" state="hidden" r:id="rId3"/>
    <sheet name="Estructura Presupuestaria" sheetId="23" state="hidden" r:id="rId4"/>
    <sheet name="Base calculos 2" sheetId="7" state="hidden" r:id="rId5"/>
    <sheet name="Base calculos 3" sheetId="8" state="hidden" r:id="rId6"/>
    <sheet name="Análisis Riesgo Puro" sheetId="5" state="hidden" r:id="rId7"/>
    <sheet name="Estructura de Riesgos 2013" sheetId="1" state="hidden" r:id="rId8"/>
    <sheet name="Mapa de Calor" sheetId="11" r:id="rId9"/>
    <sheet name="Probabilida e Impacto" sheetId="10" state="hidden" r:id="rId10"/>
    <sheet name="Mapa de Riesgo" sheetId="6" state="hidden" r:id="rId11"/>
    <sheet name="Hoja1" sheetId="15" state="hidden" r:id="rId12"/>
    <sheet name="Mapa de Calor (2)" sheetId="19" state="hidden" r:id="rId13"/>
    <sheet name="Etapa 2 Análisis R.Control" sheetId="18" r:id="rId14"/>
    <sheet name="Evaluación" sheetId="14" r:id="rId15"/>
    <sheet name="Administración" sheetId="20" r:id="rId16"/>
    <sheet name="Reporte" sheetId="24" r:id="rId17"/>
    <sheet name="Portada" sheetId="25" r:id="rId18"/>
  </sheets>
  <externalReferences>
    <externalReference r:id="rId19"/>
  </externalReferences>
  <definedNames>
    <definedName name="_1_DIRECCION_SUPERIOR_Y_PLANIFICACION">'Estructura Presupuestaria'!$D$3:$D$8</definedName>
    <definedName name="_2._ADMINISTRACION_GENERAL">'Estructura Presupuestaria'!$E$3:$E$8</definedName>
    <definedName name="_3._VIDA_ESTUDIANTIL">'Estructura Presupuestaria'!$F$3:$F$8</definedName>
    <definedName name="_4._DOCENCIA">'Estructura Presupuestaria'!$G$3:$G$8</definedName>
    <definedName name="_5._EXTENSION">'Estructura Presupuestaria'!$H$3:$H$8</definedName>
    <definedName name="_6._INVESTIGACIÓN">'Estructura Presupuestaria'!$I$3:$I$8</definedName>
    <definedName name="_7._PRODUCCION_Y_DISTRIBUCION_DE_MATERIALES">'Estructura Presupuestaria'!$J$3:$J$8</definedName>
    <definedName name="_8._INVERSIONES">'Estructura Presupuestaria'!$K$3:$K$8</definedName>
    <definedName name="_9._ACUERDO_DE_MEJORAMIENTO_INSTITUCIONAL__AMI">'Estructura Presupuestaria'!$L$3:$L$8</definedName>
    <definedName name="_xlnm._FilterDatabase" localSheetId="7" hidden="1">'Estructura de Riesgos 2013'!$A$1:$D$185</definedName>
    <definedName name="_ftn1" localSheetId="7">'Estructura de Riesgos 2013'!#REF!</definedName>
    <definedName name="_ftn2" localSheetId="7">'Estructura de Riesgos 2013'!#REF!</definedName>
    <definedName name="_ftn3" localSheetId="7">'Estructura de Riesgos 2013'!#REF!</definedName>
    <definedName name="_ftn4" localSheetId="7">'Estructura de Riesgos 2013'!#REF!</definedName>
    <definedName name="_ftn5" localSheetId="7">'Estructura de Riesgos 2013'!#REF!</definedName>
    <definedName name="_ftn6" localSheetId="7">'Estructura de Riesgos 2013'!#REF!</definedName>
    <definedName name="_ftnref1" localSheetId="7">'Estructura de Riesgos 2013'!$D$1</definedName>
    <definedName name="_ftnref2" localSheetId="7">'Estructura de Riesgos 2013'!#REF!</definedName>
    <definedName name="_ftnref3" localSheetId="7">'Estructura de Riesgos 2013'!#REF!</definedName>
    <definedName name="_ftnref4" localSheetId="7">'Estructura de Riesgos 2013'!#REF!</definedName>
    <definedName name="_ftnref5" localSheetId="7">'Estructura de Riesgos 2013'!#REF!</definedName>
    <definedName name="_ftnref6" localSheetId="7">'Estructura de Riesgos 2013'!#REF!</definedName>
    <definedName name="Actividades_de_control_sobre_el_patrimonio">'Base calculos 3'!$P$2:$P$24</definedName>
    <definedName name="Ambiental">'Base calculos 3'!$AA$2:$AA$24</definedName>
    <definedName name="Ámbitos">'Base calculos 2'!$A$1:$K$1</definedName>
    <definedName name="_xlnm.Print_Area" localSheetId="7">'Estructura de Riesgos 2013'!$A$1:$D$185</definedName>
    <definedName name="_xlnm.Print_Area" localSheetId="8">'Mapa de Calor'!$B$2:$I$13</definedName>
    <definedName name="_xlnm.Print_Area" localSheetId="17">Portada!$B$1:$G$22</definedName>
    <definedName name="_xlnm.Print_Area" localSheetId="16">Reporte!$B$1:$K$18</definedName>
    <definedName name="Calidad">'Base calculos 3'!$V$2:$V$21</definedName>
    <definedName name="Capacidad_de_respuesta">'Base calculos 3'!$J$2:$J$24</definedName>
    <definedName name="Circunstancias_Políticas">'Base calculos 2'!$J$2:$J$7</definedName>
    <definedName name="Compras_e_Inventarios">'Base calculos 3'!$Q$2:$Q$24</definedName>
    <definedName name="Comunicación">'Base calculos 3'!$K$2:$K$24</definedName>
    <definedName name="Contratos_Comerciales">'Base calculos 3'!$AC$2:$AC$24</definedName>
    <definedName name="Cooperación">'Base calculos 3'!$AB$2:$AB$24</definedName>
    <definedName name="Crédito">'Base calculos 3'!$G$2:$G$24</definedName>
    <definedName name="De_Tecnología">'Base calculos 2'!$E$2:$E$7</definedName>
    <definedName name="Desastres_Naturales_y_Provocados">'Base calculos 2'!$H$2:$H$7</definedName>
    <definedName name="Documentación">'Base calculos 3'!$L$2:$L$24</definedName>
    <definedName name="Duplicidad_de_funciones">'Base calculos 3'!#REF!</definedName>
    <definedName name="Efectividad">'Base calculos 3'!$M$2:$M$24</definedName>
    <definedName name="Estratégico_Dirección">'Base calculos 2'!$A$2:$A$15</definedName>
    <definedName name="Financieros">'Base calculos 2'!$B$2:$B$7</definedName>
    <definedName name="Imagen">'Base calculos 3'!$C$2:$C$24</definedName>
    <definedName name="Indicadores_de_Gestión">'Base calculos 3'!$B$2:$B$24</definedName>
    <definedName name="Infraestructura">'Base calculos 2'!$F$2:$F$7</definedName>
    <definedName name="Instalaciones_físicas">'Base calculos 3'!$Y$2:$Y$24</definedName>
    <definedName name="Integridad">'Base calculos 3'!$R$2:$R$21</definedName>
    <definedName name="Integridad__Riesgos_asociados_con_la_autorización__completitud_y_exactitud_de_la_entrada__procesamiento_y_reportes_de_las_aplicaciones_utilizadas_en_una_organización._Aplican_en_cada_aspecto_de_un_sistema_de_soporte_de_procesamiento_de_negocio_y_están_pre">'Base calculos 3'!$R$2:$R$9:'Base calculos 3'!$R$21</definedName>
    <definedName name="Laborales">'Base calculos 2'!$G$2:$G$7</definedName>
    <definedName name="Legales">'Base calculos 3'!$AD$2:$AD$24</definedName>
    <definedName name="Liquidez">'Base calculos 3'!$F$2:$F$24</definedName>
    <definedName name="Mercado">'Base calculos 3'!$E$2:$E$24</definedName>
    <definedName name="Normativa_interna">'Base calculos 3'!$N$2:$N$24</definedName>
    <definedName name="Operativo">'Base calculos 3'!$H$2:$H$24</definedName>
    <definedName name="Operativos">'Base calculos 2'!$D$2:$D$10</definedName>
    <definedName name="Planificación_de_Recursos">'Base calculos 3'!$D$2:$D$24</definedName>
    <definedName name="Planificación_Estratégica">'Base calculos 3'!$A$2:$A$24</definedName>
    <definedName name="Políticas_Públicas">'Base calculos 3'!$AF$2:$AF$24</definedName>
    <definedName name="PROGRAMAS">'Estructura Presupuestaria'!$C$2:$C$10</definedName>
    <definedName name="Proyectos_Nacionales_e_Internacionales">'Base calculos 3'!$AE$2:$AE$24</definedName>
    <definedName name="Recursos_Humanos">'Base calculos 2'!$C$2:$C$7</definedName>
    <definedName name="Relaciones_de_Cooperación_Comerciales_y_Legales">'Base calculos 2'!$I$2:$I$7</definedName>
    <definedName name="Riesgo_de_Infraestructura">'Base calculos 3'!$U$2:$U$24</definedName>
    <definedName name="Riesgos_de_Acceso">'Base calculos 3'!$T$2:$T$24</definedName>
    <definedName name="Salud_ocupacional_e_higiene_laboral">'Base calculos 3'!$Z$2:$Z$24</definedName>
    <definedName name="Satisfacción_del_cliente">'Base calculos 3'!$O$2:$O$24</definedName>
    <definedName name="Seguridad">'Base calculos 3'!$AG$2:$AG$24</definedName>
    <definedName name="Seguridad_informática_General">'Base calculos 3'!$S$2:$S$21</definedName>
    <definedName name="Seguridad_Institucional">'Base calculos 2'!$K$2:$K$7</definedName>
    <definedName name="Servicios_básicos">'Base calculos 3'!$X$2:$X$24</definedName>
    <definedName name="Servicios_generales">'Base calculos 3'!$W$2:$W$24</definedName>
    <definedName name="Subprograma_01_Administración_General">'Estructura Presupuestaria'!$B$27:$B$38</definedName>
    <definedName name="Subprograma_01_Asuntos_Estudiantiles">'Estructura Presupuestaria'!$B$45:$B$51</definedName>
    <definedName name="Subprograma_01_Dirección_Superior">'Estructura Presupuestaria'!$B$2:$B$12</definedName>
    <definedName name="Subprograma_01_Elaboración_de_Materiales">'Estructura Presupuestaria'!$B$174:$B$177</definedName>
    <definedName name="Subprograma_01_Extensión">'Estructura Presupuestaria'!$B$131:$B$138</definedName>
    <definedName name="Subprograma_01_Gestión_Administrativa">'Estructura Presupuestaria'!$B$191</definedName>
    <definedName name="Subprograma_01_Inversiones">'Estructura Presupuestaria'!$B$186</definedName>
    <definedName name="Subprograma_01_Investigación">'Estructura Presupuestaria'!$B$158:$B$160</definedName>
    <definedName name="Subprograma_01_Servicios_de_Apoyo_a_la_Docencia">'Estructura Presupuestaria'!$B$64:$B$72</definedName>
    <definedName name="Subprograma_02_Actividades_Estudiantiles">'Estructura Presupuestaria'!$B$53</definedName>
    <definedName name="Subprograma_02_Docente">'Estructura Presupuestaria'!$B$74:$B$80</definedName>
    <definedName name="Subprograma_02_Fondo_del_Sistema">'Estructura Presupuestaria'!$B$188</definedName>
    <definedName name="Subprograma_02_Iniciativas_del_AMI_–_UNED">'Estructura Presupuestaria'!$B$193:$B$201</definedName>
    <definedName name="Subprograma_02_Planificación">'Estructura Presupuestaria'!$B$14:$B$20</definedName>
    <definedName name="Subprograma_02_Producción_y_Distribución_de_Materiales">'Estructura Presupuestaria'!$B$179:$B$180</definedName>
    <definedName name="Subprograma_03_Auditoría">'Estructura Presupuestaria'!$B$22</definedName>
    <definedName name="Subprograma_03_Posgrados">'Estructura Presupuestaria'!$B$82</definedName>
    <definedName name="Subprograma_04_Centros_Universitarios">'Estructura Presupuestaria'!$B$84:$B$121</definedName>
    <definedName name="Subprograma_07_Gobierno_Digital">'Estructura Presupuestaria'!$B$24</definedName>
    <definedName name="Subprograma_10_Fondo_del_Sistema_Área_Administrativa">'Estructura Presupuestaria'!$B$40:$B$43</definedName>
    <definedName name="Subprograma_10_Fondo_del_Sistema_Área_Docencia">'Estructura Presupuestaria'!$B$123:$B$126</definedName>
    <definedName name="Subprograma_10_Fondo_del_Sistema_Área_Extensión">'Estructura Presupuestaria'!$B$140:$B$155</definedName>
    <definedName name="Subprograma_10_Fondo_del_Sistema_Área_Investigación">'Estructura Presupuestaria'!$B$162:$B$172</definedName>
    <definedName name="Subprograma_10_Fondo_del_Sistema_Área_Producción_de_Materiales">'Estructura Presupuestaria'!$B$182:$B$183</definedName>
    <definedName name="Subprograma_10_Fondo_del_Sistema_Área_Vida_Estudiantil">'Estructura Presupuestaria'!$B$55:$B$61</definedName>
    <definedName name="Subprograma_16_Sede_Interuniversitaria_de_Alajuela">'Estructura Presupuestaria'!$B$128</definedName>
    <definedName name="Talento_Humano">'Base calculos 3'!$I$2:$I$24</definedName>
    <definedName name="_xlnm.Print_Titles" localSheetId="7">'Estructura de Riesgos 2013'!$1:$1</definedName>
  </definedNames>
  <calcPr calcId="152511"/>
</workbook>
</file>

<file path=xl/calcChain.xml><?xml version="1.0" encoding="utf-8"?>
<calcChain xmlns="http://schemas.openxmlformats.org/spreadsheetml/2006/main">
  <c r="L10" i="18" l="1"/>
  <c r="L11" i="18"/>
  <c r="J22" i="18"/>
  <c r="J19" i="18"/>
  <c r="J16" i="18"/>
  <c r="J11" i="18"/>
  <c r="J10" i="18"/>
  <c r="J10" i="24" l="1"/>
  <c r="K10" i="24"/>
  <c r="J11" i="24"/>
  <c r="K11" i="24"/>
  <c r="J12" i="24"/>
  <c r="K12" i="24"/>
  <c r="J13" i="24"/>
  <c r="K13" i="24"/>
  <c r="J14" i="24"/>
  <c r="K14" i="24"/>
  <c r="J15" i="24"/>
  <c r="K15" i="24"/>
  <c r="J16" i="24"/>
  <c r="K16" i="24"/>
  <c r="J17" i="24"/>
  <c r="K17" i="24"/>
  <c r="J18" i="24"/>
  <c r="K18" i="24"/>
  <c r="I18" i="24"/>
  <c r="I17" i="24"/>
  <c r="I16" i="24"/>
  <c r="I15" i="24"/>
  <c r="I14" i="24"/>
  <c r="I13" i="24"/>
  <c r="I12" i="24"/>
  <c r="I11" i="24"/>
  <c r="I10" i="24"/>
  <c r="G22" i="22"/>
  <c r="F22" i="22"/>
  <c r="E22" i="22"/>
  <c r="D22" i="22"/>
  <c r="C22" i="22"/>
  <c r="K48" i="24" l="1"/>
  <c r="J48" i="24"/>
  <c r="I48" i="24"/>
  <c r="K47" i="24"/>
  <c r="J47" i="24"/>
  <c r="I47" i="24"/>
  <c r="I46" i="24"/>
  <c r="J46" i="24"/>
  <c r="K46" i="24"/>
  <c r="K45" i="24"/>
  <c r="J45" i="24"/>
  <c r="I45" i="24"/>
  <c r="I44" i="24"/>
  <c r="J44" i="24"/>
  <c r="K44" i="24"/>
  <c r="K43" i="24"/>
  <c r="J43" i="24"/>
  <c r="I43" i="24"/>
  <c r="I42" i="24"/>
  <c r="J42" i="24"/>
  <c r="K42" i="24"/>
  <c r="K41" i="24"/>
  <c r="J41" i="24"/>
  <c r="I41" i="24"/>
  <c r="I40" i="24"/>
  <c r="J40" i="24"/>
  <c r="K40" i="24"/>
  <c r="K39" i="24"/>
  <c r="J39" i="24"/>
  <c r="I39" i="24"/>
  <c r="I38" i="24"/>
  <c r="J38" i="24"/>
  <c r="K38" i="24"/>
  <c r="K37" i="24"/>
  <c r="J37" i="24"/>
  <c r="I37" i="24"/>
  <c r="I36" i="24"/>
  <c r="J36" i="24"/>
  <c r="K36" i="24"/>
  <c r="K35" i="24"/>
  <c r="J35" i="24"/>
  <c r="I35" i="24"/>
  <c r="I34" i="24"/>
  <c r="J34" i="24"/>
  <c r="K34" i="24"/>
  <c r="K33" i="24"/>
  <c r="J33" i="24"/>
  <c r="I33" i="24"/>
  <c r="I32" i="24"/>
  <c r="J32" i="24"/>
  <c r="K32" i="24"/>
  <c r="K31" i="24"/>
  <c r="J31" i="24"/>
  <c r="I31" i="24"/>
  <c r="I30" i="24"/>
  <c r="J30" i="24"/>
  <c r="K30" i="24"/>
  <c r="K29" i="24"/>
  <c r="J29" i="24"/>
  <c r="I29" i="24"/>
  <c r="I28" i="24"/>
  <c r="J28" i="24"/>
  <c r="K28" i="24"/>
  <c r="K27" i="24"/>
  <c r="J27" i="24"/>
  <c r="I27" i="24"/>
  <c r="I26" i="24"/>
  <c r="J26" i="24"/>
  <c r="K26" i="24"/>
  <c r="K25" i="24"/>
  <c r="J25" i="24"/>
  <c r="I25" i="24"/>
  <c r="I24" i="24"/>
  <c r="J24" i="24"/>
  <c r="K24" i="24"/>
  <c r="K23" i="24"/>
  <c r="J23" i="24"/>
  <c r="I23" i="24"/>
  <c r="K22" i="24"/>
  <c r="J22" i="24"/>
  <c r="I22" i="24"/>
  <c r="K21" i="24"/>
  <c r="J21" i="24"/>
  <c r="I21" i="24"/>
  <c r="K20" i="24"/>
  <c r="J20" i="24"/>
  <c r="I20" i="24"/>
  <c r="K19" i="24"/>
  <c r="J19" i="24"/>
  <c r="I19" i="24"/>
  <c r="M10" i="18" l="1"/>
  <c r="N10" i="18" s="1"/>
  <c r="M11" i="18"/>
  <c r="J29" i="18"/>
  <c r="J17" i="18"/>
  <c r="P11" i="18" l="1"/>
  <c r="P10" i="18"/>
  <c r="Q10" i="18" s="1"/>
  <c r="J20" i="18"/>
  <c r="J14" i="18"/>
  <c r="D13" i="24" l="1"/>
  <c r="F47" i="24"/>
  <c r="F45" i="24"/>
  <c r="F43" i="24"/>
  <c r="F41" i="24"/>
  <c r="F39" i="24"/>
  <c r="F37" i="24"/>
  <c r="F35" i="24"/>
  <c r="F33" i="24"/>
  <c r="F31" i="24"/>
  <c r="F29" i="24"/>
  <c r="F27" i="24"/>
  <c r="F25" i="24"/>
  <c r="F23" i="24"/>
  <c r="F21" i="24"/>
  <c r="F19" i="24"/>
  <c r="F17" i="24"/>
  <c r="F15" i="24"/>
  <c r="F13" i="24"/>
  <c r="E47" i="24"/>
  <c r="E45" i="24"/>
  <c r="E43" i="24"/>
  <c r="E41" i="24"/>
  <c r="E39" i="24"/>
  <c r="E37" i="24"/>
  <c r="E35" i="24"/>
  <c r="E33" i="24"/>
  <c r="E31" i="24"/>
  <c r="E29" i="24"/>
  <c r="E27" i="24"/>
  <c r="E25" i="24"/>
  <c r="E23" i="24"/>
  <c r="E21" i="24"/>
  <c r="E19" i="24"/>
  <c r="E17" i="24"/>
  <c r="E15" i="24"/>
  <c r="E13" i="24"/>
  <c r="D47" i="24"/>
  <c r="D45" i="24"/>
  <c r="D43" i="24"/>
  <c r="D41" i="24"/>
  <c r="D39" i="24"/>
  <c r="D37" i="24"/>
  <c r="D35" i="24"/>
  <c r="D33" i="24"/>
  <c r="D31" i="24"/>
  <c r="D29" i="24"/>
  <c r="D27" i="24"/>
  <c r="D25" i="24"/>
  <c r="D23" i="24"/>
  <c r="D21" i="24"/>
  <c r="D19" i="24"/>
  <c r="D17" i="24"/>
  <c r="D15" i="24"/>
  <c r="C47" i="24"/>
  <c r="C45" i="24"/>
  <c r="C43" i="24"/>
  <c r="C41" i="24"/>
  <c r="C39" i="24"/>
  <c r="C37" i="24"/>
  <c r="C35" i="24"/>
  <c r="C33" i="24"/>
  <c r="C31" i="24"/>
  <c r="C29" i="24"/>
  <c r="C27" i="24"/>
  <c r="C25" i="24"/>
  <c r="C23" i="24"/>
  <c r="C21" i="24"/>
  <c r="C19" i="24"/>
  <c r="C17" i="24"/>
  <c r="C15" i="24"/>
  <c r="C13" i="24"/>
  <c r="I49" i="24"/>
  <c r="J49" i="24"/>
  <c r="K49" i="24"/>
  <c r="I50" i="24"/>
  <c r="J50" i="24"/>
  <c r="K50" i="24"/>
  <c r="I51" i="24"/>
  <c r="J51" i="24"/>
  <c r="K51" i="24"/>
  <c r="I52" i="24"/>
  <c r="J52" i="24"/>
  <c r="K52" i="24"/>
  <c r="I53" i="24"/>
  <c r="J53" i="24"/>
  <c r="K53" i="24"/>
  <c r="I54" i="24"/>
  <c r="J54" i="24"/>
  <c r="K54" i="24"/>
  <c r="I55" i="24"/>
  <c r="J55" i="24"/>
  <c r="K55" i="24"/>
  <c r="I56" i="24"/>
  <c r="J56" i="24"/>
  <c r="K56" i="24"/>
  <c r="I57" i="24"/>
  <c r="J57" i="24"/>
  <c r="K57" i="24"/>
  <c r="I58" i="24"/>
  <c r="J58" i="24"/>
  <c r="K58" i="24"/>
  <c r="I59" i="24"/>
  <c r="J59" i="24"/>
  <c r="K59" i="24"/>
  <c r="I60" i="24"/>
  <c r="J60" i="24"/>
  <c r="K60" i="24"/>
  <c r="I61" i="24"/>
  <c r="J61" i="24"/>
  <c r="K61" i="24"/>
  <c r="I62" i="24"/>
  <c r="J62" i="24"/>
  <c r="K62" i="24"/>
  <c r="I63" i="24"/>
  <c r="J63" i="24"/>
  <c r="K63" i="24"/>
  <c r="I64" i="24"/>
  <c r="J64" i="24"/>
  <c r="K64" i="24"/>
  <c r="I65" i="24"/>
  <c r="J65" i="24"/>
  <c r="K65" i="24"/>
  <c r="I66" i="24"/>
  <c r="J66" i="24"/>
  <c r="K66" i="24"/>
  <c r="I67" i="24"/>
  <c r="J67" i="24"/>
  <c r="K67" i="24"/>
  <c r="I68" i="24"/>
  <c r="J68" i="24"/>
  <c r="K68" i="24"/>
  <c r="I69" i="24"/>
  <c r="J69" i="24"/>
  <c r="K69" i="24"/>
  <c r="I70" i="24"/>
  <c r="J70" i="24"/>
  <c r="K70" i="24"/>
  <c r="I71" i="24"/>
  <c r="J71" i="24"/>
  <c r="K71" i="24"/>
  <c r="I72" i="24"/>
  <c r="J72" i="24"/>
  <c r="K72" i="24"/>
  <c r="I73" i="24"/>
  <c r="J73" i="24"/>
  <c r="K73" i="24"/>
  <c r="I74" i="24"/>
  <c r="J74" i="24"/>
  <c r="K74" i="24"/>
  <c r="I75" i="24"/>
  <c r="J75" i="24"/>
  <c r="K75" i="24"/>
  <c r="I76" i="24"/>
  <c r="J76" i="24"/>
  <c r="K76" i="24"/>
  <c r="I77" i="24"/>
  <c r="J77" i="24"/>
  <c r="K77" i="24"/>
  <c r="I78" i="24"/>
  <c r="J78" i="24"/>
  <c r="K78" i="24"/>
  <c r="I79" i="24"/>
  <c r="J79" i="24"/>
  <c r="K79" i="24"/>
  <c r="I80" i="24"/>
  <c r="J80" i="24"/>
  <c r="K80" i="24"/>
  <c r="I81" i="24"/>
  <c r="J81" i="24"/>
  <c r="K81" i="24"/>
  <c r="I82" i="24"/>
  <c r="J82" i="24"/>
  <c r="K82" i="24"/>
  <c r="I83" i="24"/>
  <c r="J83" i="24"/>
  <c r="K83" i="24"/>
  <c r="I84" i="24"/>
  <c r="J84" i="24"/>
  <c r="K84" i="24"/>
  <c r="I85" i="24"/>
  <c r="J85" i="24"/>
  <c r="K85" i="24"/>
  <c r="I86" i="24"/>
  <c r="J86" i="24"/>
  <c r="K86" i="24"/>
  <c r="I87" i="24"/>
  <c r="J87" i="24"/>
  <c r="K87" i="24"/>
  <c r="I88" i="24"/>
  <c r="J88" i="24"/>
  <c r="K88" i="24"/>
  <c r="I89" i="24"/>
  <c r="J89" i="24"/>
  <c r="K89" i="24"/>
  <c r="I90" i="24"/>
  <c r="J90" i="24"/>
  <c r="K90" i="24"/>
  <c r="I91" i="24"/>
  <c r="J91" i="24"/>
  <c r="K91" i="24"/>
  <c r="I92" i="24"/>
  <c r="J92" i="24"/>
  <c r="K92" i="24"/>
  <c r="I93" i="24"/>
  <c r="J93" i="24"/>
  <c r="K93" i="24"/>
  <c r="I94" i="24"/>
  <c r="J94" i="24"/>
  <c r="K94" i="24"/>
  <c r="F11" i="24"/>
  <c r="E11" i="24"/>
  <c r="D11" i="24"/>
  <c r="C11" i="24"/>
  <c r="K9" i="24"/>
  <c r="J9" i="24"/>
  <c r="I9" i="24"/>
  <c r="F9" i="24" l="1"/>
  <c r="E9" i="24"/>
  <c r="D9" i="24"/>
  <c r="C9" i="24"/>
  <c r="C5" i="24" l="1"/>
  <c r="B5" i="25" s="1"/>
  <c r="F5" i="24" l="1"/>
  <c r="D5" i="25" s="1"/>
  <c r="K5" i="24"/>
  <c r="G5" i="25" s="1"/>
  <c r="D136" i="18" l="1"/>
  <c r="C93" i="14" s="1"/>
  <c r="C135" i="20" s="1"/>
  <c r="D63" i="14"/>
  <c r="C82" i="18" l="1"/>
  <c r="B57" i="14" s="1"/>
  <c r="B81" i="20" s="1"/>
  <c r="C79" i="18"/>
  <c r="B55" i="14" s="1"/>
  <c r="B78" i="20" s="1"/>
  <c r="D133" i="18"/>
  <c r="C91" i="14" s="1"/>
  <c r="C132" i="20" s="1"/>
  <c r="D130" i="18"/>
  <c r="C89" i="14" s="1"/>
  <c r="C129" i="20" s="1"/>
  <c r="D127" i="18"/>
  <c r="C87" i="14" s="1"/>
  <c r="C126" i="20" s="1"/>
  <c r="D124" i="18"/>
  <c r="C85" i="14" s="1"/>
  <c r="C123" i="20" s="1"/>
  <c r="D121" i="18"/>
  <c r="C83" i="14" s="1"/>
  <c r="C120" i="20" s="1"/>
  <c r="D118" i="18"/>
  <c r="C81" i="14" s="1"/>
  <c r="C117" i="20" s="1"/>
  <c r="D115" i="18"/>
  <c r="C79" i="14" s="1"/>
  <c r="C114" i="20" s="1"/>
  <c r="D112" i="18"/>
  <c r="C77" i="14" s="1"/>
  <c r="C111" i="20" s="1"/>
  <c r="D109" i="18"/>
  <c r="C75" i="14" s="1"/>
  <c r="C108" i="20" s="1"/>
  <c r="D106" i="18"/>
  <c r="C73" i="14" s="1"/>
  <c r="C105" i="20" s="1"/>
  <c r="D103" i="18"/>
  <c r="C71" i="14" s="1"/>
  <c r="C102" i="20" s="1"/>
  <c r="D100" i="18"/>
  <c r="C69" i="14" s="1"/>
  <c r="C99" i="20" s="1"/>
  <c r="D97" i="18"/>
  <c r="C67" i="14" s="1"/>
  <c r="C96" i="20" s="1"/>
  <c r="D94" i="18"/>
  <c r="C65" i="14" s="1"/>
  <c r="C93" i="20" s="1"/>
  <c r="D91" i="18"/>
  <c r="C63" i="14" s="1"/>
  <c r="C90" i="20" s="1"/>
  <c r="D88" i="18"/>
  <c r="C61" i="14" s="1"/>
  <c r="C87" i="20" s="1"/>
  <c r="D85" i="18"/>
  <c r="C59" i="14" s="1"/>
  <c r="C84" i="20" s="1"/>
  <c r="D82" i="18"/>
  <c r="C57" i="14" s="1"/>
  <c r="C81" i="20" s="1"/>
  <c r="D79" i="18"/>
  <c r="C55" i="14" s="1"/>
  <c r="C78" i="20" s="1"/>
  <c r="C136" i="18"/>
  <c r="B93" i="14" s="1"/>
  <c r="B135" i="20" s="1"/>
  <c r="C133" i="18"/>
  <c r="B91" i="14" s="1"/>
  <c r="B132" i="20" s="1"/>
  <c r="C130" i="18"/>
  <c r="B89" i="14" s="1"/>
  <c r="B129" i="20" s="1"/>
  <c r="C127" i="18"/>
  <c r="B87" i="14" s="1"/>
  <c r="B126" i="20" s="1"/>
  <c r="C124" i="18"/>
  <c r="B85" i="14" s="1"/>
  <c r="B123" i="20" s="1"/>
  <c r="C121" i="18"/>
  <c r="B83" i="14" s="1"/>
  <c r="B120" i="20" s="1"/>
  <c r="C118" i="18"/>
  <c r="B81" i="14" s="1"/>
  <c r="B117" i="20" s="1"/>
  <c r="C115" i="18"/>
  <c r="B79" i="14" s="1"/>
  <c r="B114" i="20" s="1"/>
  <c r="C112" i="18"/>
  <c r="B77" i="14" s="1"/>
  <c r="B111" i="20" s="1"/>
  <c r="C109" i="18"/>
  <c r="B75" i="14" s="1"/>
  <c r="B108" i="20" s="1"/>
  <c r="C106" i="18"/>
  <c r="B73" i="14" s="1"/>
  <c r="B105" i="20" s="1"/>
  <c r="C103" i="18"/>
  <c r="B71" i="14" s="1"/>
  <c r="B102" i="20" s="1"/>
  <c r="C100" i="18"/>
  <c r="B69" i="14" s="1"/>
  <c r="B99" i="20" s="1"/>
  <c r="C97" i="18"/>
  <c r="B67" i="14" s="1"/>
  <c r="B96" i="20" s="1"/>
  <c r="C94" i="18"/>
  <c r="B65" i="14" s="1"/>
  <c r="B93" i="20" s="1"/>
  <c r="C91" i="18"/>
  <c r="B63" i="14" s="1"/>
  <c r="B90" i="20" s="1"/>
  <c r="C88" i="18"/>
  <c r="B61" i="14" s="1"/>
  <c r="B87" i="20" s="1"/>
  <c r="C85" i="18"/>
  <c r="B59" i="14" s="1"/>
  <c r="B84" i="20" s="1"/>
  <c r="L137" i="18"/>
  <c r="J137" i="18"/>
  <c r="L136" i="18"/>
  <c r="J136" i="18"/>
  <c r="L134" i="18"/>
  <c r="J134" i="18"/>
  <c r="L133" i="18"/>
  <c r="J133" i="18"/>
  <c r="L131" i="18"/>
  <c r="J131" i="18"/>
  <c r="L130" i="18"/>
  <c r="J130" i="18"/>
  <c r="D76" i="18"/>
  <c r="C53" i="14" s="1"/>
  <c r="C75" i="20" s="1"/>
  <c r="C76" i="18"/>
  <c r="B53" i="14" s="1"/>
  <c r="B75" i="20" s="1"/>
  <c r="D73" i="18"/>
  <c r="C51" i="14" s="1"/>
  <c r="C72" i="20" s="1"/>
  <c r="C73" i="18"/>
  <c r="B51" i="14" s="1"/>
  <c r="B72" i="20" s="1"/>
  <c r="D70" i="18"/>
  <c r="C49" i="14" s="1"/>
  <c r="C69" i="20" s="1"/>
  <c r="C70" i="18"/>
  <c r="B49" i="14" s="1"/>
  <c r="B69" i="20" s="1"/>
  <c r="L128" i="18"/>
  <c r="J128" i="18"/>
  <c r="L127" i="18"/>
  <c r="J127" i="18"/>
  <c r="L125" i="18"/>
  <c r="J125" i="18"/>
  <c r="L124" i="18"/>
  <c r="J124" i="18"/>
  <c r="L122" i="18"/>
  <c r="J122" i="18"/>
  <c r="L121" i="18"/>
  <c r="J121" i="18"/>
  <c r="L119" i="18"/>
  <c r="J119" i="18"/>
  <c r="L118" i="18"/>
  <c r="J118" i="18"/>
  <c r="L116" i="18"/>
  <c r="J116" i="18"/>
  <c r="L115" i="18"/>
  <c r="J115" i="18"/>
  <c r="L113" i="18"/>
  <c r="J113" i="18"/>
  <c r="L112" i="18"/>
  <c r="J112" i="18"/>
  <c r="L110" i="18"/>
  <c r="J110" i="18"/>
  <c r="L109" i="18"/>
  <c r="J109" i="18"/>
  <c r="L107" i="18"/>
  <c r="J107" i="18"/>
  <c r="L106" i="18"/>
  <c r="J106" i="18"/>
  <c r="L104" i="18"/>
  <c r="J104" i="18"/>
  <c r="L103" i="18"/>
  <c r="J103" i="18"/>
  <c r="L101" i="18"/>
  <c r="J101" i="18"/>
  <c r="L100" i="18"/>
  <c r="J100" i="18"/>
  <c r="L98" i="18"/>
  <c r="J98" i="18"/>
  <c r="L97" i="18"/>
  <c r="J97" i="18"/>
  <c r="L95" i="18"/>
  <c r="J95" i="18"/>
  <c r="L94" i="18"/>
  <c r="J94" i="18"/>
  <c r="L92" i="18"/>
  <c r="J92" i="18"/>
  <c r="L91" i="18"/>
  <c r="J91" i="18"/>
  <c r="L89" i="18"/>
  <c r="J89" i="18"/>
  <c r="L88" i="18"/>
  <c r="J88" i="18"/>
  <c r="L86" i="18"/>
  <c r="J86" i="18"/>
  <c r="L85" i="18"/>
  <c r="J85" i="18"/>
  <c r="L83" i="18"/>
  <c r="J83" i="18"/>
  <c r="L82" i="18"/>
  <c r="J82" i="18"/>
  <c r="L80" i="18"/>
  <c r="J80" i="18"/>
  <c r="L79" i="18"/>
  <c r="J79" i="18"/>
  <c r="L77" i="18"/>
  <c r="J77" i="18"/>
  <c r="L76" i="18"/>
  <c r="J76" i="18"/>
  <c r="L74" i="18"/>
  <c r="J74" i="18"/>
  <c r="L73" i="18"/>
  <c r="J73" i="18"/>
  <c r="L71" i="18"/>
  <c r="J71" i="18"/>
  <c r="L70" i="18"/>
  <c r="J70" i="18"/>
  <c r="AS24" i="22"/>
  <c r="AR24" i="22"/>
  <c r="AQ24" i="22"/>
  <c r="AP24" i="22"/>
  <c r="AO24" i="22"/>
  <c r="AN24" i="22"/>
  <c r="AM24" i="22"/>
  <c r="AL24" i="22"/>
  <c r="AK24" i="22"/>
  <c r="AJ24" i="22"/>
  <c r="AI24" i="22"/>
  <c r="AH24" i="22"/>
  <c r="AG24" i="22"/>
  <c r="AF24" i="22"/>
  <c r="AE24" i="22"/>
  <c r="AD24" i="22"/>
  <c r="AC24" i="22"/>
  <c r="AB24" i="22"/>
  <c r="AA24" i="22"/>
  <c r="Z24" i="22"/>
  <c r="Y24" i="22"/>
  <c r="X24" i="22"/>
  <c r="W24"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N112" i="18" l="1"/>
  <c r="N97" i="18"/>
  <c r="N103" i="18"/>
  <c r="AI28" i="22"/>
  <c r="E106" i="18" s="1"/>
  <c r="O106" i="18" s="1"/>
  <c r="M91" i="18"/>
  <c r="N91" i="18" s="1"/>
  <c r="M97" i="18"/>
  <c r="M103" i="18"/>
  <c r="M109" i="18"/>
  <c r="N109" i="18" s="1"/>
  <c r="M115" i="18"/>
  <c r="N115" i="18" s="1"/>
  <c r="AQ28" i="22"/>
  <c r="E130" i="18" s="1"/>
  <c r="O130" i="18" s="1"/>
  <c r="AA28" i="22"/>
  <c r="E82" i="18" s="1"/>
  <c r="O82" i="18" s="1"/>
  <c r="AE28" i="22"/>
  <c r="E94" i="18" s="1"/>
  <c r="O94" i="18" s="1"/>
  <c r="AM28" i="22"/>
  <c r="E118" i="18" s="1"/>
  <c r="O118" i="18" s="1"/>
  <c r="M71" i="18"/>
  <c r="M77" i="18"/>
  <c r="M83" i="18"/>
  <c r="M119" i="18"/>
  <c r="M125" i="18"/>
  <c r="M92" i="18"/>
  <c r="M98" i="18"/>
  <c r="M104" i="18"/>
  <c r="M110" i="18"/>
  <c r="M116" i="18"/>
  <c r="M136" i="18"/>
  <c r="N136" i="18" s="1"/>
  <c r="M70" i="18"/>
  <c r="N70" i="18" s="1"/>
  <c r="M76" i="18"/>
  <c r="N76" i="18" s="1"/>
  <c r="M82" i="18"/>
  <c r="N82" i="18" s="1"/>
  <c r="M118" i="18"/>
  <c r="N118" i="18" s="1"/>
  <c r="M124" i="18"/>
  <c r="N124" i="18" s="1"/>
  <c r="M131" i="18"/>
  <c r="AB28" i="22"/>
  <c r="E85" i="18" s="1"/>
  <c r="O85" i="18" s="1"/>
  <c r="AJ28" i="22"/>
  <c r="E109" i="18" s="1"/>
  <c r="O109" i="18" s="1"/>
  <c r="AR28" i="22"/>
  <c r="E133" i="18" s="1"/>
  <c r="O133" i="18" s="1"/>
  <c r="AC28" i="22"/>
  <c r="E88" i="18" s="1"/>
  <c r="O88" i="18" s="1"/>
  <c r="AK28" i="22"/>
  <c r="E112" i="18" s="1"/>
  <c r="O112" i="18" s="1"/>
  <c r="M130" i="18"/>
  <c r="N130" i="18" s="1"/>
  <c r="M137" i="18"/>
  <c r="X28" i="22"/>
  <c r="E73" i="18" s="1"/>
  <c r="O73" i="18" s="1"/>
  <c r="AF28" i="22"/>
  <c r="E97" i="18" s="1"/>
  <c r="O97" i="18" s="1"/>
  <c r="AN28" i="22"/>
  <c r="E121" i="18" s="1"/>
  <c r="O121" i="18" s="1"/>
  <c r="Y28" i="22"/>
  <c r="E76" i="18" s="1"/>
  <c r="O76" i="18" s="1"/>
  <c r="AG28" i="22"/>
  <c r="E100" i="18" s="1"/>
  <c r="O100" i="18" s="1"/>
  <c r="AO28" i="22"/>
  <c r="E124" i="18" s="1"/>
  <c r="O124" i="18" s="1"/>
  <c r="AS28" i="22"/>
  <c r="E136" i="18" s="1"/>
  <c r="O136" i="18" s="1"/>
  <c r="Z28" i="22"/>
  <c r="E79" i="18" s="1"/>
  <c r="O79" i="18" s="1"/>
  <c r="AD28" i="22"/>
  <c r="E91" i="18" s="1"/>
  <c r="O91" i="18" s="1"/>
  <c r="AH28" i="22"/>
  <c r="E103" i="18" s="1"/>
  <c r="O103" i="18" s="1"/>
  <c r="AL28" i="22"/>
  <c r="E115" i="18" s="1"/>
  <c r="O115" i="18" s="1"/>
  <c r="AP28" i="22"/>
  <c r="E127" i="18" s="1"/>
  <c r="O127" i="18" s="1"/>
  <c r="M73" i="18"/>
  <c r="N73" i="18" s="1"/>
  <c r="M74" i="18"/>
  <c r="M79" i="18"/>
  <c r="N79" i="18" s="1"/>
  <c r="M80" i="18"/>
  <c r="M85" i="18"/>
  <c r="N85" i="18" s="1"/>
  <c r="M86" i="18"/>
  <c r="M88" i="18"/>
  <c r="N88" i="18" s="1"/>
  <c r="M89" i="18"/>
  <c r="M94" i="18"/>
  <c r="N94" i="18" s="1"/>
  <c r="M95" i="18"/>
  <c r="M100" i="18"/>
  <c r="N100" i="18" s="1"/>
  <c r="M101" i="18"/>
  <c r="M106" i="18"/>
  <c r="N106" i="18" s="1"/>
  <c r="M107" i="18"/>
  <c r="M112" i="18"/>
  <c r="M113" i="18"/>
  <c r="M121" i="18"/>
  <c r="N121" i="18" s="1"/>
  <c r="M122" i="18"/>
  <c r="M127" i="18"/>
  <c r="N127" i="18" s="1"/>
  <c r="M128" i="18"/>
  <c r="M133" i="18"/>
  <c r="N133" i="18" s="1"/>
  <c r="M134" i="18"/>
  <c r="W28" i="22"/>
  <c r="E70" i="18" s="1"/>
  <c r="O70" i="18" s="1"/>
  <c r="X25" i="22"/>
  <c r="X26" i="22" s="1"/>
  <c r="Z25" i="22"/>
  <c r="Z26" i="22" s="1"/>
  <c r="AB25" i="22"/>
  <c r="AB26" i="22" s="1"/>
  <c r="AD25" i="22"/>
  <c r="AD26" i="22" s="1"/>
  <c r="AF25" i="22"/>
  <c r="AF26" i="22" s="1"/>
  <c r="AH25" i="22"/>
  <c r="AH26" i="22" s="1"/>
  <c r="AJ25" i="22"/>
  <c r="AJ26" i="22" s="1"/>
  <c r="AL25" i="22"/>
  <c r="AL26" i="22" s="1"/>
  <c r="AN25" i="22"/>
  <c r="AN26" i="22" s="1"/>
  <c r="AP25" i="22"/>
  <c r="AP26" i="22" s="1"/>
  <c r="AR25" i="22"/>
  <c r="AR26" i="22" s="1"/>
  <c r="W25" i="22"/>
  <c r="W26" i="22" s="1"/>
  <c r="Y25" i="22"/>
  <c r="Y26" i="22" s="1"/>
  <c r="AA25" i="22"/>
  <c r="AA26" i="22" s="1"/>
  <c r="AC25" i="22"/>
  <c r="AC26" i="22" s="1"/>
  <c r="AE25" i="22"/>
  <c r="AE26" i="22" s="1"/>
  <c r="AG25" i="22"/>
  <c r="AG26" i="22" s="1"/>
  <c r="AI25" i="22"/>
  <c r="AI26" i="22" s="1"/>
  <c r="AK25" i="22"/>
  <c r="AK26" i="22" s="1"/>
  <c r="AM25" i="22"/>
  <c r="AM26" i="22" s="1"/>
  <c r="AO25" i="22"/>
  <c r="AO26" i="22" s="1"/>
  <c r="AQ25" i="22"/>
  <c r="AQ26" i="22" s="1"/>
  <c r="AS25" i="22"/>
  <c r="AS26" i="22" s="1"/>
  <c r="L68" i="18"/>
  <c r="L67" i="18"/>
  <c r="L65" i="18"/>
  <c r="L64" i="18"/>
  <c r="L62" i="18"/>
  <c r="L61" i="18"/>
  <c r="L59" i="18"/>
  <c r="L58" i="18"/>
  <c r="L56" i="18"/>
  <c r="L55" i="18"/>
  <c r="L53" i="18"/>
  <c r="L52" i="18"/>
  <c r="L50" i="18"/>
  <c r="L49" i="18"/>
  <c r="L47" i="18"/>
  <c r="L46" i="18"/>
  <c r="L44" i="18"/>
  <c r="L43" i="18"/>
  <c r="L41" i="18"/>
  <c r="L40" i="18"/>
  <c r="L38" i="18"/>
  <c r="L37" i="18"/>
  <c r="L35" i="18"/>
  <c r="L34" i="18"/>
  <c r="L32" i="18"/>
  <c r="L31" i="18"/>
  <c r="L29" i="18"/>
  <c r="L28" i="18"/>
  <c r="L26" i="18"/>
  <c r="L25" i="18"/>
  <c r="L23" i="18"/>
  <c r="L22" i="18"/>
  <c r="L20" i="18"/>
  <c r="L19" i="18"/>
  <c r="L17" i="18"/>
  <c r="L16" i="18"/>
  <c r="L14" i="18"/>
  <c r="L13" i="18"/>
  <c r="J68" i="18"/>
  <c r="J67" i="18"/>
  <c r="J65" i="18"/>
  <c r="J64" i="18"/>
  <c r="J62" i="18"/>
  <c r="J61" i="18"/>
  <c r="J59" i="18"/>
  <c r="J58" i="18"/>
  <c r="J56" i="18"/>
  <c r="J55" i="18"/>
  <c r="J53" i="18"/>
  <c r="J52" i="18"/>
  <c r="J50" i="18"/>
  <c r="J49" i="18"/>
  <c r="J47" i="18"/>
  <c r="J46" i="18"/>
  <c r="J44" i="18"/>
  <c r="J43" i="18"/>
  <c r="J41" i="18"/>
  <c r="J40" i="18"/>
  <c r="J38" i="18"/>
  <c r="J37" i="18"/>
  <c r="J35" i="18"/>
  <c r="J34" i="18"/>
  <c r="J32" i="18"/>
  <c r="J31" i="18"/>
  <c r="J28" i="18"/>
  <c r="J26" i="18"/>
  <c r="J25" i="18"/>
  <c r="J23" i="18"/>
  <c r="J13" i="18"/>
  <c r="N22" i="18" l="1"/>
  <c r="N25" i="18"/>
  <c r="D65" i="14"/>
  <c r="D85" i="14"/>
  <c r="D77" i="14"/>
  <c r="D69" i="14"/>
  <c r="D61" i="14"/>
  <c r="D57" i="14"/>
  <c r="D93" i="14"/>
  <c r="D87" i="14"/>
  <c r="D53" i="14"/>
  <c r="D91" i="14"/>
  <c r="D49" i="14"/>
  <c r="D79" i="14"/>
  <c r="D83" i="14"/>
  <c r="D75" i="14"/>
  <c r="D71" i="14"/>
  <c r="D67" i="14"/>
  <c r="D59" i="14"/>
  <c r="D51" i="14"/>
  <c r="D55" i="14"/>
  <c r="D81" i="14"/>
  <c r="D89" i="14"/>
  <c r="D73" i="14"/>
  <c r="M49" i="18"/>
  <c r="N49" i="18" s="1"/>
  <c r="M50" i="18"/>
  <c r="M13" i="18"/>
  <c r="N13" i="18" s="1"/>
  <c r="M16" i="18"/>
  <c r="N16" i="18" s="1"/>
  <c r="M19" i="18"/>
  <c r="N19" i="18" s="1"/>
  <c r="M22" i="18"/>
  <c r="M25" i="18"/>
  <c r="M28" i="18"/>
  <c r="N28" i="18" s="1"/>
  <c r="M31" i="18"/>
  <c r="N31" i="18" s="1"/>
  <c r="M34" i="18"/>
  <c r="N34" i="18" s="1"/>
  <c r="M37" i="18"/>
  <c r="N37" i="18" s="1"/>
  <c r="M40" i="18"/>
  <c r="N40" i="18" s="1"/>
  <c r="M43" i="18"/>
  <c r="N43" i="18" s="1"/>
  <c r="M46" i="18"/>
  <c r="N46" i="18" s="1"/>
  <c r="M52" i="18"/>
  <c r="N52" i="18" s="1"/>
  <c r="M55" i="18"/>
  <c r="N55" i="18" s="1"/>
  <c r="M58" i="18"/>
  <c r="N58" i="18" s="1"/>
  <c r="M61" i="18"/>
  <c r="N61" i="18" s="1"/>
  <c r="M64" i="18"/>
  <c r="N64" i="18" s="1"/>
  <c r="M67" i="18"/>
  <c r="N67" i="18" s="1"/>
  <c r="M14" i="18"/>
  <c r="M17" i="18"/>
  <c r="M20" i="18"/>
  <c r="M23" i="18"/>
  <c r="M26" i="18"/>
  <c r="M29" i="18"/>
  <c r="M32" i="18"/>
  <c r="M35" i="18"/>
  <c r="M38" i="18"/>
  <c r="M41" i="18"/>
  <c r="M44" i="18"/>
  <c r="M47" i="18"/>
  <c r="M53" i="18"/>
  <c r="M56" i="18"/>
  <c r="M59" i="18"/>
  <c r="M62" i="18"/>
  <c r="M65" i="18"/>
  <c r="M68" i="18"/>
  <c r="D10" i="18"/>
  <c r="B15" i="14"/>
  <c r="B18" i="20" s="1"/>
  <c r="B45" i="14"/>
  <c r="B63" i="20" s="1"/>
  <c r="B43" i="14"/>
  <c r="B60" i="20" s="1"/>
  <c r="B41" i="14"/>
  <c r="B57" i="20" s="1"/>
  <c r="B39" i="14"/>
  <c r="B54" i="20" s="1"/>
  <c r="B37" i="14"/>
  <c r="B51" i="20" s="1"/>
  <c r="B35" i="14"/>
  <c r="B48" i="20" s="1"/>
  <c r="B33" i="14"/>
  <c r="B45" i="20" s="1"/>
  <c r="B31" i="14"/>
  <c r="B42" i="20" s="1"/>
  <c r="B29" i="14"/>
  <c r="B39" i="20" s="1"/>
  <c r="B27" i="14"/>
  <c r="B36" i="20" s="1"/>
  <c r="B25" i="14"/>
  <c r="B33" i="20" s="1"/>
  <c r="B23" i="14"/>
  <c r="B30" i="20" s="1"/>
  <c r="B21" i="14"/>
  <c r="B27" i="20" s="1"/>
  <c r="B19" i="14"/>
  <c r="B24" i="20" s="1"/>
  <c r="B17" i="14"/>
  <c r="B21" i="20" s="1"/>
  <c r="B13" i="14"/>
  <c r="B15" i="20" s="1"/>
  <c r="B11" i="14"/>
  <c r="B12" i="20" s="1"/>
  <c r="B9" i="14"/>
  <c r="B9" i="20" s="1"/>
  <c r="Q14" i="18" l="1"/>
  <c r="P13" i="18"/>
  <c r="Q13" i="18" s="1"/>
  <c r="P14" i="18"/>
  <c r="Q11" i="18"/>
  <c r="C67" i="18"/>
  <c r="B47" i="14" s="1"/>
  <c r="B66" i="20" s="1"/>
  <c r="C64" i="18"/>
  <c r="C61" i="18"/>
  <c r="C58" i="18"/>
  <c r="C55" i="18"/>
  <c r="C52" i="18"/>
  <c r="C49" i="18"/>
  <c r="C46" i="18"/>
  <c r="C43" i="18"/>
  <c r="C40" i="18"/>
  <c r="C37" i="18"/>
  <c r="C34" i="18"/>
  <c r="C31" i="18"/>
  <c r="C28" i="18"/>
  <c r="C25" i="18"/>
  <c r="C22" i="18"/>
  <c r="C19" i="18"/>
  <c r="C16" i="18"/>
  <c r="C13" i="18"/>
  <c r="C10" i="18"/>
  <c r="C66" i="20" l="1"/>
  <c r="C63" i="20"/>
  <c r="C60" i="20"/>
  <c r="C57" i="20"/>
  <c r="C54" i="20"/>
  <c r="C51" i="20"/>
  <c r="C48" i="20"/>
  <c r="C42" i="20"/>
  <c r="C39" i="20"/>
  <c r="C36" i="20"/>
  <c r="C33" i="20"/>
  <c r="C30" i="20"/>
  <c r="A66" i="20"/>
  <c r="A63" i="20"/>
  <c r="A60" i="20"/>
  <c r="A57" i="20"/>
  <c r="A54" i="20"/>
  <c r="A51" i="20"/>
  <c r="A48" i="20"/>
  <c r="A45" i="20"/>
  <c r="A42" i="20"/>
  <c r="A39" i="20"/>
  <c r="A36" i="20"/>
  <c r="A33" i="20"/>
  <c r="A30" i="20"/>
  <c r="A27" i="20"/>
  <c r="A24" i="20"/>
  <c r="A21" i="20"/>
  <c r="A18" i="20"/>
  <c r="A15" i="20"/>
  <c r="A12" i="20"/>
  <c r="A9" i="20"/>
  <c r="D67" i="18"/>
  <c r="C47" i="14" s="1"/>
  <c r="D64" i="18"/>
  <c r="C45" i="14" s="1"/>
  <c r="D61" i="18"/>
  <c r="C43" i="14" s="1"/>
  <c r="D58" i="18"/>
  <c r="C41" i="14" s="1"/>
  <c r="D55" i="18"/>
  <c r="C39" i="14" s="1"/>
  <c r="D52" i="18"/>
  <c r="C37" i="14" s="1"/>
  <c r="D49" i="18"/>
  <c r="C35" i="14" s="1"/>
  <c r="D46" i="18"/>
  <c r="C33" i="14" s="1"/>
  <c r="C45" i="20" s="1"/>
  <c r="D43" i="18"/>
  <c r="C31" i="14" s="1"/>
  <c r="D40" i="18"/>
  <c r="C29" i="14" s="1"/>
  <c r="D37" i="18"/>
  <c r="C27" i="14" s="1"/>
  <c r="D34" i="18"/>
  <c r="C25" i="14" s="1"/>
  <c r="D31" i="18"/>
  <c r="C23" i="14" s="1"/>
  <c r="D28" i="18"/>
  <c r="C21" i="14" s="1"/>
  <c r="C27" i="20" s="1"/>
  <c r="D25" i="18"/>
  <c r="C19" i="14" s="1"/>
  <c r="C24" i="20" s="1"/>
  <c r="D22" i="18"/>
  <c r="C17" i="14" s="1"/>
  <c r="C21" i="20" s="1"/>
  <c r="D19" i="18"/>
  <c r="C15" i="14" s="1"/>
  <c r="C18" i="20" s="1"/>
  <c r="D16" i="18"/>
  <c r="C13" i="14" s="1"/>
  <c r="C15" i="20" s="1"/>
  <c r="D13" i="18"/>
  <c r="C11" i="14" s="1"/>
  <c r="C12" i="20" s="1"/>
  <c r="C9" i="14"/>
  <c r="C9" i="20" s="1"/>
  <c r="V24" i="22"/>
  <c r="U24" i="22"/>
  <c r="T24" i="22"/>
  <c r="S24" i="22"/>
  <c r="R24" i="22"/>
  <c r="Q24" i="22"/>
  <c r="P24" i="22"/>
  <c r="O24" i="22"/>
  <c r="N24" i="22"/>
  <c r="M24" i="22"/>
  <c r="L24" i="22"/>
  <c r="K24" i="22"/>
  <c r="J24" i="22"/>
  <c r="I24" i="22"/>
  <c r="H24" i="22"/>
  <c r="G24" i="22"/>
  <c r="F24" i="22"/>
  <c r="E24" i="22"/>
  <c r="D24" i="22"/>
  <c r="C24" i="22"/>
  <c r="V22" i="22"/>
  <c r="U22" i="22"/>
  <c r="T22" i="22"/>
  <c r="T28" i="22" s="1"/>
  <c r="E61" i="18" s="1"/>
  <c r="O61" i="18" s="1"/>
  <c r="H43" i="24" s="1"/>
  <c r="S22" i="22"/>
  <c r="R22" i="22"/>
  <c r="Q22" i="22"/>
  <c r="P22" i="22"/>
  <c r="O22" i="22"/>
  <c r="N22" i="22"/>
  <c r="N25" i="22" s="1"/>
  <c r="N26" i="22" s="1"/>
  <c r="M22" i="22"/>
  <c r="L22" i="22"/>
  <c r="L28" i="22" s="1"/>
  <c r="E37" i="18" s="1"/>
  <c r="O37" i="18" s="1"/>
  <c r="H27" i="24" s="1"/>
  <c r="K22" i="22"/>
  <c r="J22" i="22"/>
  <c r="I22" i="22"/>
  <c r="H22" i="22"/>
  <c r="C13" i="5"/>
  <c r="E9" i="5"/>
  <c r="D9" i="5"/>
  <c r="C9" i="5"/>
  <c r="K25" i="22" l="1"/>
  <c r="K26" i="22" s="1"/>
  <c r="S25" i="22"/>
  <c r="S26" i="22" s="1"/>
  <c r="M25" i="22"/>
  <c r="M26" i="22" s="1"/>
  <c r="U28" i="22"/>
  <c r="E64" i="18" s="1"/>
  <c r="O64" i="18" s="1"/>
  <c r="H45" i="24" s="1"/>
  <c r="R25" i="22"/>
  <c r="R26" i="22" s="1"/>
  <c r="U25" i="22"/>
  <c r="U26" i="22" s="1"/>
  <c r="O25" i="22"/>
  <c r="O26" i="22" s="1"/>
  <c r="M28" i="22"/>
  <c r="E40" i="18" s="1"/>
  <c r="O40" i="18" s="1"/>
  <c r="H29" i="24" s="1"/>
  <c r="N28" i="22"/>
  <c r="E43" i="18" s="1"/>
  <c r="O43" i="18" s="1"/>
  <c r="H31" i="24" s="1"/>
  <c r="R28" i="22"/>
  <c r="E55" i="18" s="1"/>
  <c r="O55" i="18" s="1"/>
  <c r="H39" i="24" s="1"/>
  <c r="P28" i="22"/>
  <c r="E49" i="18" s="1"/>
  <c r="O49" i="18" s="1"/>
  <c r="H35" i="24" s="1"/>
  <c r="T25" i="22"/>
  <c r="T26" i="22" s="1"/>
  <c r="L25" i="22"/>
  <c r="L26" i="22" s="1"/>
  <c r="P25" i="22"/>
  <c r="P26" i="22" s="1"/>
  <c r="S28" i="22"/>
  <c r="E58" i="18" s="1"/>
  <c r="O58" i="18" s="1"/>
  <c r="K28" i="22"/>
  <c r="E34" i="18" s="1"/>
  <c r="O34" i="18" s="1"/>
  <c r="H25" i="24" s="1"/>
  <c r="O28" i="22"/>
  <c r="E46" i="18" s="1"/>
  <c r="O46" i="18" s="1"/>
  <c r="H33" i="24" s="1"/>
  <c r="J25" i="22"/>
  <c r="J26" i="22" s="1"/>
  <c r="J28" i="22"/>
  <c r="E31" i="18" s="1"/>
  <c r="O31" i="18" s="1"/>
  <c r="H23" i="24" s="1"/>
  <c r="I28" i="22"/>
  <c r="E28" i="18" s="1"/>
  <c r="O28" i="18" s="1"/>
  <c r="H21" i="24" s="1"/>
  <c r="I25" i="22"/>
  <c r="I26" i="22" s="1"/>
  <c r="H25" i="22"/>
  <c r="H26" i="22" s="1"/>
  <c r="H28" i="22"/>
  <c r="E25" i="18" s="1"/>
  <c r="O25" i="18" s="1"/>
  <c r="H19" i="24" s="1"/>
  <c r="D43" i="14"/>
  <c r="G43" i="24" s="1"/>
  <c r="G28" i="22"/>
  <c r="E22" i="18" s="1"/>
  <c r="O22" i="18" s="1"/>
  <c r="H17" i="24" s="1"/>
  <c r="G25" i="22"/>
  <c r="G26" i="22" s="1"/>
  <c r="F28" i="22"/>
  <c r="E19" i="18" s="1"/>
  <c r="O19" i="18" s="1"/>
  <c r="H15" i="24" s="1"/>
  <c r="F25" i="22"/>
  <c r="F26" i="22" s="1"/>
  <c r="D28" i="22"/>
  <c r="E13" i="18" s="1"/>
  <c r="O13" i="18" s="1"/>
  <c r="H11" i="24" s="1"/>
  <c r="E28" i="22"/>
  <c r="E16" i="18" s="1"/>
  <c r="O16" i="18" s="1"/>
  <c r="H13" i="24" s="1"/>
  <c r="E25" i="22"/>
  <c r="E26" i="22" s="1"/>
  <c r="D25" i="22"/>
  <c r="D26" i="22" s="1"/>
  <c r="V25" i="22"/>
  <c r="V26" i="22" s="1"/>
  <c r="V28" i="22"/>
  <c r="E67" i="18" s="1"/>
  <c r="O67" i="18" s="1"/>
  <c r="Q25" i="22"/>
  <c r="Q26" i="22" s="1"/>
  <c r="Q28" i="22"/>
  <c r="E52" i="18" s="1"/>
  <c r="O52" i="18" s="1"/>
  <c r="H37" i="24" s="1"/>
  <c r="D45" i="14"/>
  <c r="G45" i="24" s="1"/>
  <c r="C28" i="22"/>
  <c r="E10" i="18" s="1"/>
  <c r="C25" i="22"/>
  <c r="H9" i="5"/>
  <c r="H37" i="5"/>
  <c r="H35" i="5"/>
  <c r="H33" i="5"/>
  <c r="H31" i="5"/>
  <c r="H29" i="5"/>
  <c r="H27" i="5"/>
  <c r="H25" i="5"/>
  <c r="H23" i="5"/>
  <c r="H21" i="5"/>
  <c r="H19" i="5"/>
  <c r="H17" i="5"/>
  <c r="H15" i="5"/>
  <c r="H13" i="5"/>
  <c r="H11" i="5"/>
  <c r="D39" i="14" l="1"/>
  <c r="G39" i="24" s="1"/>
  <c r="D47" i="14"/>
  <c r="G47" i="24" s="1"/>
  <c r="H47" i="24"/>
  <c r="D41" i="14"/>
  <c r="G41" i="24" s="1"/>
  <c r="H41" i="24"/>
  <c r="O10" i="18"/>
  <c r="R11" i="18"/>
  <c r="C26" i="22"/>
  <c r="P19" i="19"/>
  <c r="O19" i="19"/>
  <c r="N19" i="19"/>
  <c r="P18" i="19"/>
  <c r="O18" i="19"/>
  <c r="N18" i="19"/>
  <c r="P17" i="19"/>
  <c r="O17" i="19"/>
  <c r="N17" i="19"/>
  <c r="P16" i="19"/>
  <c r="O16" i="19"/>
  <c r="N16" i="19"/>
  <c r="P15" i="19"/>
  <c r="O15" i="19"/>
  <c r="N15" i="19"/>
  <c r="P14" i="19"/>
  <c r="O14" i="19"/>
  <c r="N14" i="19"/>
  <c r="P13" i="19"/>
  <c r="O13" i="19"/>
  <c r="N13" i="19"/>
  <c r="P12" i="19"/>
  <c r="O12" i="19"/>
  <c r="N12" i="19"/>
  <c r="H12" i="19"/>
  <c r="N9" i="19"/>
  <c r="D9" i="14" l="1"/>
  <c r="G9" i="24" s="1"/>
  <c r="H9" i="24"/>
  <c r="Q13" i="19"/>
  <c r="Q15" i="19"/>
  <c r="Q17" i="19"/>
  <c r="Q19" i="19"/>
  <c r="Q12" i="19"/>
  <c r="Q14" i="19"/>
  <c r="Q16" i="19"/>
  <c r="Q18" i="19"/>
  <c r="M12" i="4"/>
  <c r="M11" i="4"/>
  <c r="M10" i="4"/>
  <c r="M9" i="4"/>
  <c r="M8" i="4"/>
  <c r="H7" i="11" l="1"/>
  <c r="J37" i="5"/>
  <c r="M37" i="5" s="1"/>
  <c r="E37" i="5"/>
  <c r="D37" i="5"/>
  <c r="C37" i="5"/>
  <c r="J35" i="5"/>
  <c r="M35" i="5" s="1"/>
  <c r="E35" i="5"/>
  <c r="D35" i="5"/>
  <c r="C35" i="5"/>
  <c r="J33" i="5"/>
  <c r="M33" i="5" s="1"/>
  <c r="E33" i="5"/>
  <c r="D33" i="5"/>
  <c r="C33" i="5"/>
  <c r="J31" i="5"/>
  <c r="M31" i="5" s="1"/>
  <c r="E31" i="5"/>
  <c r="D31" i="5"/>
  <c r="C31" i="5"/>
  <c r="J29" i="5"/>
  <c r="M29" i="5" s="1"/>
  <c r="E29" i="5"/>
  <c r="D29" i="5"/>
  <c r="C29" i="5"/>
  <c r="J27" i="5"/>
  <c r="M27" i="5" s="1"/>
  <c r="E27" i="5"/>
  <c r="D27" i="5"/>
  <c r="C27" i="5"/>
  <c r="J25" i="5"/>
  <c r="M25" i="5" s="1"/>
  <c r="E25" i="5"/>
  <c r="D25" i="5"/>
  <c r="C25" i="5"/>
  <c r="K35" i="5" l="1"/>
  <c r="L35" i="5" s="1"/>
  <c r="K33" i="5"/>
  <c r="L33" i="5" s="1"/>
  <c r="K31" i="5"/>
  <c r="L31" i="5" s="1"/>
  <c r="K25" i="5"/>
  <c r="L25" i="5" s="1"/>
  <c r="K37" i="5"/>
  <c r="L37" i="5" s="1"/>
  <c r="K29" i="5"/>
  <c r="L29" i="5" s="1"/>
  <c r="K27" i="5"/>
  <c r="L27" i="5" s="1"/>
  <c r="C15" i="5"/>
  <c r="C17" i="5"/>
  <c r="C19" i="5"/>
  <c r="C21" i="5"/>
  <c r="C23" i="5"/>
  <c r="D15" i="5"/>
  <c r="D17" i="5"/>
  <c r="D19" i="5"/>
  <c r="D21" i="5"/>
  <c r="D23" i="5"/>
  <c r="E13" i="5"/>
  <c r="E15" i="5"/>
  <c r="E17" i="5"/>
  <c r="E19" i="5"/>
  <c r="E21" i="5"/>
  <c r="E23" i="5"/>
  <c r="D29" i="14" l="1"/>
  <c r="G29" i="24" s="1"/>
  <c r="D35" i="14"/>
  <c r="G35" i="24" s="1"/>
  <c r="D37" i="14"/>
  <c r="G37" i="24" s="1"/>
  <c r="D27" i="14"/>
  <c r="G27" i="24" s="1"/>
  <c r="D33" i="14" l="1"/>
  <c r="G33" i="24" s="1"/>
  <c r="D25" i="14"/>
  <c r="G25" i="24" s="1"/>
  <c r="D31" i="14"/>
  <c r="G31" i="24" s="1"/>
  <c r="J23" i="5"/>
  <c r="M23" i="5" s="1"/>
  <c r="J21" i="5"/>
  <c r="M21" i="5" s="1"/>
  <c r="J19" i="5"/>
  <c r="M19" i="5" s="1"/>
  <c r="J17" i="5"/>
  <c r="M17" i="5" s="1"/>
  <c r="J15" i="5"/>
  <c r="M15" i="5" s="1"/>
  <c r="J13" i="5"/>
  <c r="M13" i="5" s="1"/>
  <c r="J11" i="5"/>
  <c r="M11" i="5" s="1"/>
  <c r="J9" i="5"/>
  <c r="D11" i="14" l="1"/>
  <c r="G11" i="24" s="1"/>
  <c r="P11" i="6"/>
  <c r="O10" i="6"/>
  <c r="P9" i="6"/>
  <c r="O8" i="6"/>
  <c r="P8" i="6"/>
  <c r="P7" i="6"/>
  <c r="O6" i="6"/>
  <c r="P5" i="6"/>
  <c r="P4" i="6"/>
  <c r="O4" i="6"/>
  <c r="O11" i="6"/>
  <c r="O9" i="6"/>
  <c r="O5" i="6"/>
  <c r="P10" i="6"/>
  <c r="O7" i="6"/>
  <c r="P6" i="6"/>
  <c r="M9" i="5"/>
  <c r="K23" i="5"/>
  <c r="L23" i="5" s="1"/>
  <c r="K21" i="5"/>
  <c r="L21" i="5" s="1"/>
  <c r="K19" i="5"/>
  <c r="L19" i="5" s="1"/>
  <c r="K17" i="5"/>
  <c r="L17" i="5" s="1"/>
  <c r="K15" i="5"/>
  <c r="L15" i="5" s="1"/>
  <c r="K13" i="5"/>
  <c r="L13" i="5" s="1"/>
  <c r="K11" i="5"/>
  <c r="L11" i="5" s="1"/>
  <c r="K9" i="5"/>
  <c r="Q7" i="6" l="1"/>
  <c r="Q11" i="6"/>
  <c r="D17" i="14"/>
  <c r="G17" i="24" s="1"/>
  <c r="L9" i="5"/>
  <c r="Q4" i="6"/>
  <c r="Q8" i="6"/>
  <c r="Q10" i="6"/>
  <c r="Q9" i="6"/>
  <c r="N10" i="6"/>
  <c r="N7" i="6"/>
  <c r="N11" i="6"/>
  <c r="N9" i="6"/>
  <c r="N6" i="6"/>
  <c r="N8" i="6"/>
  <c r="Q6" i="6"/>
  <c r="Q5" i="6"/>
  <c r="N5" i="6"/>
  <c r="N4" i="6"/>
  <c r="D21" i="14" l="1"/>
  <c r="G21" i="24" s="1"/>
  <c r="D13" i="14"/>
  <c r="G13" i="24" s="1"/>
  <c r="D23" i="14"/>
  <c r="G23" i="24" s="1"/>
  <c r="D15" i="14"/>
  <c r="G15" i="24" s="1"/>
  <c r="D19" i="14"/>
  <c r="G19" i="24" s="1"/>
</calcChain>
</file>

<file path=xl/comments1.xml><?xml version="1.0" encoding="utf-8"?>
<comments xmlns="http://schemas.openxmlformats.org/spreadsheetml/2006/main">
  <authors>
    <author>Luz Adriana Martinez Vargas</author>
  </authors>
  <commentList>
    <comment ref="C9" authorId="0" shapeId="0">
      <text>
        <r>
          <rPr>
            <sz val="9"/>
            <color indexed="81"/>
            <rFont val="Tahoma"/>
            <family val="2"/>
          </rPr>
          <t xml:space="preserve">Categorías o tipos en las cuales se organizan los riesgos.
</t>
        </r>
      </text>
    </comment>
    <comment ref="D9" authorId="0" shapeId="0">
      <text>
        <r>
          <rPr>
            <sz val="9"/>
            <color indexed="81"/>
            <rFont val="Tahoma"/>
            <family val="2"/>
          </rPr>
          <t xml:space="preserve">Probabilidad de que ocurran eventos que tendrían consecuencias sobre el cumplimiento de los objetivos fijados.
</t>
        </r>
      </text>
    </comment>
    <comment ref="E9" authorId="0" shapeId="0">
      <text>
        <r>
          <rPr>
            <sz val="9"/>
            <color indexed="81"/>
            <rFont val="Tahoma"/>
            <family val="2"/>
          </rPr>
          <t xml:space="preserve">Manifestación, característica o variable mensurable u observable que indica la presencia de un riesgo, lo provoca o modifica su nivel.
</t>
        </r>
      </text>
    </comment>
  </commentList>
</comments>
</file>

<file path=xl/comments2.xml><?xml version="1.0" encoding="utf-8"?>
<comments xmlns="http://schemas.openxmlformats.org/spreadsheetml/2006/main">
  <authors>
    <author>Luz Adriana Martinez Vargas</author>
  </authors>
  <commentList>
    <comment ref="B19" authorId="0" shapeId="0">
      <text>
        <r>
          <rPr>
            <sz val="9"/>
            <color indexed="81"/>
            <rFont val="Tahoma"/>
            <family val="2"/>
          </rPr>
          <t xml:space="preserve">Para definir si el factor de riesgo identificado es interno o externo a la institución.
</t>
        </r>
      </text>
    </comment>
    <comment ref="B21" authorId="0" shapeId="0">
      <text>
        <r>
          <rPr>
            <sz val="9"/>
            <color indexed="81"/>
            <rFont val="Tahoma"/>
            <family val="2"/>
          </rPr>
          <t xml:space="preserve">Medida o descripción de la posibilidad de ocurrencia de un evento
</t>
        </r>
      </text>
    </comment>
    <comment ref="B23" authorId="0" shapeId="0">
      <text>
        <r>
          <rPr>
            <sz val="9"/>
            <color indexed="81"/>
            <rFont val="Tahoma"/>
            <family val="2"/>
          </rPr>
          <t xml:space="preserve">Conjunto de efectos derivados de la ocurrencia de un evento expresado cualitativa o cuantitativamente, sean pérdidas, perjuicios, desventajas o ganancias.
</t>
        </r>
      </text>
    </comment>
    <comment ref="B28" authorId="0" shapeId="0">
      <text>
        <r>
          <rPr>
            <sz val="9"/>
            <color indexed="81"/>
            <rFont val="Tahoma"/>
            <family val="2"/>
          </rPr>
          <t xml:space="preserve">Descripción gráfica del nivel de riesgo
</t>
        </r>
      </text>
    </comment>
  </commentList>
</comments>
</file>

<file path=xl/comments3.xml><?xml version="1.0" encoding="utf-8"?>
<comments xmlns="http://schemas.openxmlformats.org/spreadsheetml/2006/main">
  <authors>
    <author>Luz Adriana Martinez Vargas</author>
  </authors>
  <commentList>
    <comment ref="F8" authorId="0" shapeId="0">
      <text>
        <r>
          <rPr>
            <sz val="9"/>
            <color indexed="81"/>
            <rFont val="Tahoma"/>
            <family val="2"/>
          </rPr>
          <t xml:space="preserve">Para definir si el factor de riesgo identificado es interno o externo a la institución.
</t>
        </r>
      </text>
    </comment>
    <comment ref="G8" authorId="0" shapeId="0">
      <text>
        <r>
          <rPr>
            <sz val="9"/>
            <color indexed="81"/>
            <rFont val="Tahoma"/>
            <family val="2"/>
          </rPr>
          <t xml:space="preserve">Medida o descripción de la posibilidad de ocurrencia de un evento
</t>
        </r>
      </text>
    </comment>
    <comment ref="I8" authorId="0" shapeId="0">
      <text>
        <r>
          <rPr>
            <sz val="9"/>
            <color indexed="81"/>
            <rFont val="Tahoma"/>
            <family val="2"/>
          </rPr>
          <t xml:space="preserve">Conjunto de efectos derivados de la ocurrencia de un evento expresado cualitativa o cuantitativamente, sean pérdidas, perjuicios, desventajas o ganancias.
</t>
        </r>
      </text>
    </comment>
    <comment ref="L8" authorId="0" shapeId="0">
      <text>
        <r>
          <rPr>
            <sz val="9"/>
            <color indexed="81"/>
            <rFont val="Tahoma"/>
            <family val="2"/>
          </rPr>
          <t xml:space="preserve">Grado de exposición al riesgo que se determina a partir del análisis  de la probabilidad de ocurrencia del evento y de la magnitud de su consecuencia potencial sobre el cumplimiento de los objetivos fijados, permite establecer la importancia relativa del riesgo.
</t>
        </r>
      </text>
    </comment>
    <comment ref="M8" authorId="0" shapeId="0">
      <text>
        <r>
          <rPr>
            <sz val="9"/>
            <color indexed="81"/>
            <rFont val="Tahoma"/>
            <family val="2"/>
          </rPr>
          <t xml:space="preserve">Descripción gráfica del nivel de riesgo
</t>
        </r>
      </text>
    </comment>
  </commentList>
</comments>
</file>

<file path=xl/comments4.xml><?xml version="1.0" encoding="utf-8"?>
<comments xmlns="http://schemas.openxmlformats.org/spreadsheetml/2006/main">
  <authors>
    <author>Luz Adriana Martinez Vargas</author>
  </authors>
  <commentList>
    <comment ref="E9" authorId="0" shapeId="0">
      <text>
        <r>
          <rPr>
            <sz val="9"/>
            <color indexed="81"/>
            <rFont val="Tahoma"/>
            <family val="2"/>
          </rPr>
          <t>Nivel del riesgo sin controles.</t>
        </r>
      </text>
    </comment>
    <comment ref="F9" authorId="0" shapeId="0">
      <text>
        <r>
          <rPr>
            <sz val="9"/>
            <color indexed="81"/>
            <rFont val="Tahoma"/>
            <family val="2"/>
          </rPr>
          <t>Son los métodos o medios que se tienen establecidos y que se ejecutan y que tienen el propósito de no permitir que el riesgo se presente o que si se presenta su impacto sea menor.</t>
        </r>
      </text>
    </comment>
    <comment ref="O9" authorId="0" shapeId="0">
      <text>
        <r>
          <rPr>
            <sz val="9"/>
            <color indexed="81"/>
            <rFont val="Tahoma"/>
            <family val="2"/>
          </rPr>
          <t>Nivel de riesgo tratado o con controles</t>
        </r>
      </text>
    </comment>
  </commentList>
</comments>
</file>

<file path=xl/comments5.xml><?xml version="1.0" encoding="utf-8"?>
<comments xmlns="http://schemas.openxmlformats.org/spreadsheetml/2006/main">
  <authors>
    <author>Luz Adriana Martinez Vargas</author>
  </authors>
  <commentList>
    <comment ref="E8" authorId="0" shapeId="0">
      <text>
        <r>
          <rPr>
            <sz val="9"/>
            <color indexed="81"/>
            <rFont val="Tahoma"/>
            <family val="2"/>
          </rPr>
          <t xml:space="preserve">Opciones para manejar el factor de riesgo que entrarán a prevenir o a reducir  el riesgo y harán parte del plan de manejo del riesgo, se debe definir acciones concretas que ayuden a corregir el riesgo. Acciones orientadas a mitigar o minimizar los riesgo. Medidas dirigidas a la atención, modificación, transferencia y prevención de riesgos.
</t>
        </r>
      </text>
    </comment>
  </commentList>
</comments>
</file>

<file path=xl/sharedStrings.xml><?xml version="1.0" encoding="utf-8"?>
<sst xmlns="http://schemas.openxmlformats.org/spreadsheetml/2006/main" count="1917" uniqueCount="901">
  <si>
    <t>ÁMBITOS DONDE SE PUEDE PRESENTAR EL RIESGO</t>
  </si>
  <si>
    <t>RIESGO</t>
  </si>
  <si>
    <t>FACTORES DE RIESGO</t>
  </si>
  <si>
    <t>Inoperancia para brindar el servicio y falta de información confiable para el quehacer institucional</t>
  </si>
  <si>
    <t>Decisiones basadas en juicios subjetivos</t>
  </si>
  <si>
    <t>Falta de consideración de aspectos técnicos e información confiable</t>
  </si>
  <si>
    <t>Que no se cuente con un POA cuyas metas corresponda a la realidad en recursos y tiempo de ejecución.</t>
  </si>
  <si>
    <t>Planificación estratégica  planteada, sin compromiso con las metas y objetivos</t>
  </si>
  <si>
    <t>Que la planificación estratégica no sea realizada en forma participativa, y de acuerdo con las posibilidades reales de la dependencia, lo que provoca falta compromiso con las metas y objetivos a alcanzar</t>
  </si>
  <si>
    <t>Estructura organizacional</t>
  </si>
  <si>
    <t>Una estructura que no responda a las necesidades de la organización.</t>
  </si>
  <si>
    <t xml:space="preserve">Perfiles ocupacionales </t>
  </si>
  <si>
    <t>Personal con perfiles académicos no afines a los labores a desarrollar.</t>
  </si>
  <si>
    <t xml:space="preserve">Manual de puestos </t>
  </si>
  <si>
    <t>Políticas y procedimientos para la evaluación del desempeño.</t>
  </si>
  <si>
    <t>Ausencia u obsolescencia de políticas, procedimientos o instrumentos para la evaluación del desempeño</t>
  </si>
  <si>
    <t>Distribución de las funciones</t>
  </si>
  <si>
    <t>Dispersión geográfica de las operaciones</t>
  </si>
  <si>
    <t xml:space="preserve">Prácticas de  protección y conservación del patrimonio </t>
  </si>
  <si>
    <t>Falta de medidas de control por parte de las dependencias que aseguren el uso correcto de recursos y propicien pérdida, despilfarro, uso indebido, irregularidad o acto ilegal (activos).</t>
  </si>
  <si>
    <t>Eficiencia y eficacia en las operaciones</t>
  </si>
  <si>
    <t xml:space="preserve">Mal manejo de recurso humano, tecnológico, financiero, etc. y no utilización de las mejores prácticas para  la forma en que se desarrollan las labores. </t>
  </si>
  <si>
    <t xml:space="preserve">Infraestructura </t>
  </si>
  <si>
    <t>Se refiere a problemas de hacinamiento o mal estado de la infraestructura</t>
  </si>
  <si>
    <t>Gestión del cambio</t>
  </si>
  <si>
    <t>Falta de visión, de análisis de entorno o capacidad para adaptarse en forma oportuna a los cambios.</t>
  </si>
  <si>
    <t>Desempeño laboral</t>
  </si>
  <si>
    <t>Criterios utilizados en las operaciones</t>
  </si>
  <si>
    <t>Se pude dar por falta de información confiable, ausencia o bajo nivel técnico de los funcionarios responsables.</t>
  </si>
  <si>
    <t>Sistemas de control interno</t>
  </si>
  <si>
    <t>No contar con sistemas de control o que estos sean deficientes.</t>
  </si>
  <si>
    <t>Complejidad/ interdependencia de las operaciones</t>
  </si>
  <si>
    <t>Incidentes, errores y omisiones (dolo y fraude).</t>
  </si>
  <si>
    <t>Delegación de funciones</t>
  </si>
  <si>
    <t>Se refiere a personal indispensable por su nivel de conocimiento o porque no existe delegación por parte del responsable.</t>
  </si>
  <si>
    <t>Instrucciones por escrito</t>
  </si>
  <si>
    <t xml:space="preserve">Archivos de gestión (mantenimiento de documentos y registros inapropiados) </t>
  </si>
  <si>
    <t xml:space="preserve">Volumen de transacciones </t>
  </si>
  <si>
    <t xml:space="preserve">Accesos  a registros </t>
  </si>
  <si>
    <t>Se refiere a inexistencia de formularios para un adecuado registro o inexistencia de registros</t>
  </si>
  <si>
    <t>Requisitos para ocupar plazas</t>
  </si>
  <si>
    <t>Proceso de selección</t>
  </si>
  <si>
    <t>Verificaciones sobre atestados del personal seleccionado</t>
  </si>
  <si>
    <t>Falsedad ideológica</t>
  </si>
  <si>
    <t xml:space="preserve">Presentación de documentos falsos, por parte de funcionarios, que avalen un nivel educativo falso </t>
  </si>
  <si>
    <t>Normativa disciplinaria</t>
  </si>
  <si>
    <t>Su incumplimiento podría propiciando pagos indebidos.</t>
  </si>
  <si>
    <t>Presentación de incapacidades médicas con irregularidades.</t>
  </si>
  <si>
    <t>Tramitación de contratos no justificados de acuerdo con los requerimientos de la actividad.</t>
  </si>
  <si>
    <t>DESCRIPCIONES ACLARATORIAS</t>
  </si>
  <si>
    <t>Ingresos</t>
  </si>
  <si>
    <t>Liquidez</t>
  </si>
  <si>
    <t>Gastos excesivos</t>
  </si>
  <si>
    <t>Costos excesivos de los proyectos</t>
  </si>
  <si>
    <t>Transacciones costosas</t>
  </si>
  <si>
    <t>Morosidad</t>
  </si>
  <si>
    <t>Inversiones</t>
  </si>
  <si>
    <t>Se refiere a pérdidas sufridas por inversiones.</t>
  </si>
  <si>
    <t>Atrasos en las transferencias del gobierno</t>
  </si>
  <si>
    <t>Cambios en la tecnología (obsolescencia y renovación de equipo)</t>
  </si>
  <si>
    <t>Administración del ambiente automatizado</t>
  </si>
  <si>
    <t>Confiabilidad del hardware/ software</t>
  </si>
  <si>
    <t>Aplicación de la administración del cambio</t>
  </si>
  <si>
    <t>Planificación de contingencia efectiva</t>
  </si>
  <si>
    <t>Adherencia a la metodología de desarrollo de sistemas</t>
  </si>
  <si>
    <t xml:space="preserve">Conexión externa </t>
  </si>
  <si>
    <t>Accidentes de tránsito</t>
  </si>
  <si>
    <t xml:space="preserve">Espacios físicos </t>
  </si>
  <si>
    <t xml:space="preserve">Iluminación </t>
  </si>
  <si>
    <t xml:space="preserve">Ventilación </t>
  </si>
  <si>
    <t>Sistema de evaluación del riesgo laboral</t>
  </si>
  <si>
    <t>Estado de la infraestructura física</t>
  </si>
  <si>
    <t>Sustancias tóxicas</t>
  </si>
  <si>
    <t>Golpes contra objetos inmóviles</t>
  </si>
  <si>
    <t>Problemas higiénicos y sanitarios</t>
  </si>
  <si>
    <t>Accidentes por contacto eléctrico y cortocircuitos</t>
  </si>
  <si>
    <t>Caída de personas</t>
  </si>
  <si>
    <t>Protocolos y equipo  para brindar primeros auxilios</t>
  </si>
  <si>
    <t>Accidentes por cortaduras</t>
  </si>
  <si>
    <t>Enfermedades profesionales no detectadas a tiempo</t>
  </si>
  <si>
    <t>Inoperancia para brindar el servicio</t>
  </si>
  <si>
    <t>Factor humano</t>
  </si>
  <si>
    <t xml:space="preserve">Incendios provocados </t>
  </si>
  <si>
    <t>Sistema eléctrico</t>
  </si>
  <si>
    <t>Incendios por mal estado del sistema eléctrico</t>
  </si>
  <si>
    <t>Incendios producidos por fallas en el cumplimientos en normas de almacenamiento</t>
  </si>
  <si>
    <t>Incendios por condicione inadecuadas en sitios de almacenamiento.</t>
  </si>
  <si>
    <t>Descargas durante tormentas eléctricas</t>
  </si>
  <si>
    <t>Incendios por descargas eléctricas</t>
  </si>
  <si>
    <t>Medidas para el control de emergencias</t>
  </si>
  <si>
    <t>Plan de evacuación de emergencia</t>
  </si>
  <si>
    <t>Brigadas de rescate</t>
  </si>
  <si>
    <t>Simulacros</t>
  </si>
  <si>
    <t>Exposición a sanciones y demandas contra la institución, aplicación de responsabilidad administrativa y civil para los funcionarios.</t>
  </si>
  <si>
    <t>Manejo de la  normativa vigente (Normas y regulaciones)</t>
  </si>
  <si>
    <t>Exposición legal o publicidad adversa (deterioro de imagen)</t>
  </si>
  <si>
    <t>Cambios en el mercado, industria o condiciones económicas</t>
  </si>
  <si>
    <t>Condiciones competitivas inadecuadas</t>
  </si>
  <si>
    <t>Impacto negativo en imagen institucional (servicio al cliente y proveedores)</t>
  </si>
  <si>
    <t xml:space="preserve">Beneficios de la utilización de relaciones de colaboración e intercambio académico </t>
  </si>
  <si>
    <t xml:space="preserve">Manejo de becas e intercambios aprobados </t>
  </si>
  <si>
    <t>Otorgamiento de becas a los estudiantes.</t>
  </si>
  <si>
    <t>Elaboración de dictámenes legales por parte del ente autorizado que reconozcan derechos que beneficien a un tercero.</t>
  </si>
  <si>
    <t>Dádivas</t>
  </si>
  <si>
    <t xml:space="preserve">Desarrollo del debido proceso en el caso de sanciones disciplinarias a estudiantes y/o funcionarios </t>
  </si>
  <si>
    <t>Cumplimiento de requisitos para la tramitación de ingresos,  reingresos o traslados a estudiantes.</t>
  </si>
  <si>
    <t>Protección de la propiedad intelectual</t>
  </si>
  <si>
    <t>Administración inadecuada de proyectos nacionales e internacionales</t>
  </si>
  <si>
    <t>Utilización de los recursos del proyecto</t>
  </si>
  <si>
    <t>Cumplimiento en la obtención de resultados según las etapa definidas.</t>
  </si>
  <si>
    <t>Adquisición  de  activos fijos adquiridos  como parte de un proyecto.</t>
  </si>
  <si>
    <t>Utilización indebida de partidas aprobadas en el presupuesto del proyecto</t>
  </si>
  <si>
    <t>Se presenta errores en la codificación de gastos dado a la mala planificación que implica la falta de subpartidas y falta de recursos en las mismas.</t>
  </si>
  <si>
    <t>Utilización de los proyectos para obtener beneficios personales</t>
  </si>
  <si>
    <t>Interiorización por parte de los coordinadores de proyectos, de la importancia de su papel como representantes de la Universidad.</t>
  </si>
  <si>
    <t>Pérdidas financieras, de imagen, confiabilidad de usuarios internos y externos</t>
  </si>
  <si>
    <t>Competencia, aptitud e integridad del personal</t>
  </si>
  <si>
    <t xml:space="preserve">Desmotivación </t>
  </si>
  <si>
    <t>Rotación de personal</t>
  </si>
  <si>
    <t>Cambios en el personal clave</t>
  </si>
  <si>
    <t>Entrenamiento y desarrollo</t>
  </si>
  <si>
    <t>Liderazgo   y solidez   de los responsables del logro de los objetivos</t>
  </si>
  <si>
    <t xml:space="preserve">Clima organizacional </t>
  </si>
  <si>
    <t>Coordinación</t>
  </si>
  <si>
    <t>Juicios subjetivos de los que ejerzan puestos de autoridad.</t>
  </si>
  <si>
    <t>Vandalismo (robo, daños, etc.)</t>
  </si>
  <si>
    <t>Fraude</t>
  </si>
  <si>
    <t>Venta de productos ilícitos por parte de funcionarios o estudiantes.</t>
  </si>
  <si>
    <t>Utilización de las relaciones académicas para beneficios particulares.</t>
  </si>
  <si>
    <t>Establecimiento por parte de los funcionarios de vínculos con particulares que le reditúen beneficios</t>
  </si>
  <si>
    <t>Adicciones</t>
  </si>
  <si>
    <t>Conductas desordenadas</t>
  </si>
  <si>
    <t>Reportes de tiempo extraordinario laborado</t>
  </si>
  <si>
    <t>Consignación de información falsa en  los reportes</t>
  </si>
  <si>
    <t xml:space="preserve">Utilización de vehículos oficiales </t>
  </si>
  <si>
    <t>Infracciones  reiterativas a las leyes de tránsito utilizando vehículos oficiales</t>
  </si>
  <si>
    <t>Inadecuada admisión, promoción y graduación de estudiantes</t>
  </si>
  <si>
    <t>Fraude en exámenes de ingreso a los programas que así lo establecen</t>
  </si>
  <si>
    <t>Presentación de títulos que certifican  un nivel académico falso</t>
  </si>
  <si>
    <t>Otorgamiento de notas</t>
  </si>
  <si>
    <t>Fraude académico en las evaluaciones.</t>
  </si>
  <si>
    <t>Relación con los estudiantes</t>
  </si>
  <si>
    <t>Se refiere p.e. a casos de otorgamiento indebido de notas, a situaciones de acoso o de obtener beneficios económicos</t>
  </si>
  <si>
    <t>Venta y filtración de exámenes</t>
  </si>
  <si>
    <t>Plagios en trabajos,  tesis u otras formas de trabajos finales de graduación</t>
  </si>
  <si>
    <t>Cobro de aranceles de acuerdo con el programa y nivel que cursa el estudiantes</t>
  </si>
  <si>
    <t>No se permita la continuidad con los objetivos, planes y  proyectos institucionales</t>
  </si>
  <si>
    <t>Cambios en las autoridades  de gobierno</t>
  </si>
  <si>
    <t xml:space="preserve">Cambios de la política internacional </t>
  </si>
  <si>
    <t>Golpe de Estado.</t>
  </si>
  <si>
    <t>Políticas públicas.</t>
  </si>
  <si>
    <t>Estas pueden ser inconsistentes e ineficientes</t>
  </si>
  <si>
    <t>Pérdida de vidas humanas, recursos económicos y de imagen</t>
  </si>
  <si>
    <t>Robos con violencia en locales con seguridad</t>
  </si>
  <si>
    <t>Robos en locales sin seguridad o por negligencia</t>
  </si>
  <si>
    <t>Acceso a áreas de personal no autorizado</t>
  </si>
  <si>
    <t>Se refiere a áreas sensibles como las de informática, registro, tesorería, de trasiego y reproducción de instrumentos de evaluación entre otras.</t>
  </si>
  <si>
    <t>Uso de instalaciones docentes para otros fines</t>
  </si>
  <si>
    <t>Uso de laboratorios de informática</t>
  </si>
  <si>
    <t>Uso del acceso a INTERNET</t>
  </si>
  <si>
    <t>Utilización de materiales y equipos para beneficio propio con fines lucrativos o no lucrativos.</t>
  </si>
  <si>
    <t>Alteraciones en la bitácora de entrada y salida tanto de funcionarios como de visitantes.</t>
  </si>
  <si>
    <t xml:space="preserve">Proceso de Planificación a Nivel Institucional  </t>
  </si>
  <si>
    <t>Proceso de Planificación a Nivel de dependencia</t>
  </si>
  <si>
    <t>Se refiere al distanciamiento que existe entre los Centros Universitarios y la Sede Central.</t>
  </si>
  <si>
    <t>Se refiere a lo complejo que puede ser cuando se realizan trabajos, en donde se requiere información de otras dependencias y se dificulta la obtención de la misma por falta de comunicación.</t>
  </si>
  <si>
    <t>Ausencia de manuales de procedimientos, normas o directrices que ordenen los procesos que se realizan. 
Incumplimiento de requisitos por no contar con los procedimientos debidamente autorizados</t>
  </si>
  <si>
    <t>Cálculo</t>
  </si>
  <si>
    <t>Ataques a los sistemas informáticos o daños físico provocados por incendios u otros eventos naturales.
Ataques por virus
Intrusos en la red</t>
  </si>
  <si>
    <t>Exposición a incapacidades temporales o permanentes de funcionarios, demandas legales y pérdidas financieras.</t>
  </si>
  <si>
    <t>Cumplimiento de las normas de higiéne y seguridad</t>
  </si>
  <si>
    <t>Inhalación de sustancias nocivas para la salud</t>
  </si>
  <si>
    <t>Sistemas de Información</t>
  </si>
  <si>
    <t>Devolución de Liquidaciones</t>
  </si>
  <si>
    <t>Subsidio Estudiantil</t>
  </si>
  <si>
    <t>Reglamentación y Normativa</t>
  </si>
  <si>
    <t>Registro de Déposito</t>
  </si>
  <si>
    <t>Plazos de Atención</t>
  </si>
  <si>
    <t>Normativa Interna</t>
  </si>
  <si>
    <t>Información</t>
  </si>
  <si>
    <t>Aplicación de Planillas</t>
  </si>
  <si>
    <t>Cuenta Bancaria</t>
  </si>
  <si>
    <t>Informe Trimestral</t>
  </si>
  <si>
    <t>Contrataciones en Divisas Extranjeras</t>
  </si>
  <si>
    <t>Fraccionamiento del Gasto</t>
  </si>
  <si>
    <t>Normativa Externa</t>
  </si>
  <si>
    <t xml:space="preserve">Registro   </t>
  </si>
  <si>
    <t>Conciliación a base de Efectivo</t>
  </si>
  <si>
    <t>Recuperación de Incobrables</t>
  </si>
  <si>
    <t>Diferencias de Cálculo</t>
  </si>
  <si>
    <t>Facturación Anual</t>
  </si>
  <si>
    <t>Retención de Impuestos</t>
  </si>
  <si>
    <t>Contenido Presupuestario</t>
  </si>
  <si>
    <t>Clasificación del Gasto</t>
  </si>
  <si>
    <t>Reintegros</t>
  </si>
  <si>
    <t>Aplicación de tarifas incorrectas debido a desconocimiento, falta de comunicación o error humano por lo que el trámite debe ser devuelto, y luego dedicar tiempo en volver a revisarlo.</t>
  </si>
  <si>
    <t>Es por no ejecutar el proceso de forma adecuada la información suministrada en la aplicación, no es la correcta.</t>
  </si>
  <si>
    <t>Se refiere a la devolución del trámite por cálculos incorrectos al momento de ser confeccionada la liquidación.</t>
  </si>
  <si>
    <t xml:space="preserve">Clasificación del gasto en subpartidas que no estan autorizadas para el registro del mismo.
Se presenta errores en la codificación de gastos dado a la mala planificación que implica la falta de subpartidas y falta de recursos en las mismas. </t>
  </si>
  <si>
    <t xml:space="preserve">La conciliación a base de efectivo, que consta de la información contable y presupuestaria no se está llevando a cabo, dado que no se cuenta con un proceso automatizado que permita tener una información veraz. En contrario se lleva una conciliacion solamente de los ingresos manualmente, por cuanto al final de año la conciliacion se determina haciendo un único registro  </t>
  </si>
  <si>
    <t>Falta de contenido presupuestario en la subpartida asignada para el gasto.
La insuficiencia presupuestaria hace imposible registrar el gasto y este trámite debe ser devuelto.</t>
  </si>
  <si>
    <t>Cuando la Oficina de Tesorería emite la orden de emisión para el pago, la fecha del pago esta programada aproximadamente a 22 días naturales, por lo que no es posible conocer el Tipo de Cambio, en que se realizará la transferencia . Se hace una proyección, aplicando un factor diario de ¢0,10</t>
  </si>
  <si>
    <t>Es la cuenta bancaria donde se va a depositar los pagos que la Universidad realiza por cualquier adquisición de un servicio o producto que se vea beneficiada la UNED.</t>
  </si>
  <si>
    <t>Devolución del trámite por información mal digitada o que no corresponde, al momento de ser confeccionada la liquidación.</t>
  </si>
  <si>
    <t>Que los montos del reporte no coincidan con los montos de la Orden de Emisión a tramitar, dado  a que se generó un cambio en la Oficina de Recursos Humanos, por lo que se debe solicitar la justificación pertinente.</t>
  </si>
  <si>
    <t xml:space="preserve">Se refiere a duplicidad de funciones, exceso o falta de personal.
La mayoría de documentos que se reciben cuentan con un plazo para su trámite y entrega, de manera que si por algún motivo no se distribuyen a tiempo a los compañeros correspondientes, se genera atrasos y urgencia para tramitar el documento a tiempo.  Hay muchos documentos que son de trámite y  entrega casi inmediata. </t>
  </si>
  <si>
    <t>El pago mensual sigue facturandose con base en el monto inicial establecido en la contratación. Esto sucede en contrataciones que se prolongan por períodos de 2 años o mas. Ejemplo: Alquileres, Monitoreo de Alarma</t>
  </si>
  <si>
    <t>Se da cuando se incumple lo estipulado en la Ley de Contratación Administrativa según el artículo 13.</t>
  </si>
  <si>
    <t>Por problemas eléctricos, de internet o en el servidor de la Contraloria, no se pueda subir el archivo en la página de internet en el tiempo estipulado.</t>
  </si>
  <si>
    <t>Descripciones de funciones ya obsoletas o no acordes con las nuevas tendencias.
Incumplimiento de requisitos por no contar con los procedimentos debidamente autorizados</t>
  </si>
  <si>
    <t>La aplicación incorrecta de las tarífas establecidas por la CGR ya sea por desconocimiento o por error del usuario conyeva a la devolución del trámite.
Desconocimiento de las tarifas aprovadas por la Contraloría General de la República.</t>
  </si>
  <si>
    <t>Se incumplen con los plazos estipulados en los reintegros, por el volumen de trabajo ya que para una misma fecha pueden haber hasta 6 o más reintegros con montos muy altos</t>
  </si>
  <si>
    <t>AL DETERMINARSE UN ERROR EN LA CUENTA BANCARIA DEL PROVEEDOR, GENERA QUE SE REALICE UN PAGO EN OTRA CUENTA QUE NO CORRESPONDE, LO QUE PUEDE DIFICULTAR QUE LOS DINEROS DEPOSITADOS POR ERROR NO SE RECUPEREN.</t>
  </si>
  <si>
    <t>Se puede dar que se realice un depósito erróneo al depositarle  a otra persona por la  información insuficiente  y errada que da el usuario</t>
  </si>
  <si>
    <t xml:space="preserve">Los tramites de reintegro tienen un plazo establecido para su entrega, que en ocasiones no puede ser cumplido debido al alto volúmen de trabajo, la acumulación de reintegros por parte de los usuarios, o el faltante de requisitos, lo que genera urgencia en el trámite del reintegro o entrega tardía del mismo. </t>
  </si>
  <si>
    <t>En la contratación se proyecta un monto que obedece al precompromiso realizado, el cual resulta insuficiente para cubrir la totalidad del servicio que se brindará durante todo el período de vigencia: 
La contratación inicial se hace por un monto menor a ¢379,400,00, pero la vigencia obliga a ampliar el compromiso varias veces, superando dicho monto.
Ejemplo: Presentaciones artístcas.</t>
  </si>
  <si>
    <t>Un estudiante que participa en diferentes comisiones, solicita el pago de subsidios de algunas participaciones., aun cuando tiene pendiente la presentación de boletas por otras participaciones durante el mes, obligando a la Oficina de Control de Presupuesto a Mastrear los registros anteriores, para determinar el número de participaciones y no pagar mas de 8 subsidios.</t>
  </si>
  <si>
    <r>
      <t xml:space="preserve">ESTRATÉGICOS Y DE DIRECCIÓN:
</t>
    </r>
    <r>
      <rPr>
        <b/>
        <sz val="14"/>
        <color rgb="FF000000"/>
        <rFont val="Arial"/>
        <family val="2"/>
      </rPr>
      <t>Descripción:</t>
    </r>
    <r>
      <rPr>
        <sz val="14"/>
        <color rgb="FF000000"/>
        <rFont val="Arial"/>
        <family val="2"/>
      </rPr>
      <t xml:space="preserve">
</t>
    </r>
    <r>
      <rPr>
        <sz val="11"/>
        <color rgb="FF000000"/>
        <rFont val="Arial"/>
        <family val="2"/>
      </rPr>
      <t>Se asocia con la forma en que se administra la institución. El manejo del riesgo estratégico se enfoca a asuntos globales relacionados con el cumplimiento de la misión, visión y valores de la Universidad, la cual busca la vigilancia de la conducta de los funcionarios públicos, defender el orden jurídico y los derechos fundamentales.</t>
    </r>
  </si>
  <si>
    <r>
      <t xml:space="preserve">OPERATIVOS
</t>
    </r>
    <r>
      <rPr>
        <b/>
        <sz val="14"/>
        <color rgb="FF000000"/>
        <rFont val="Arial"/>
        <family val="2"/>
      </rPr>
      <t>Descripción:</t>
    </r>
    <r>
      <rPr>
        <sz val="16"/>
        <color rgb="FF000000"/>
        <rFont val="Arial"/>
        <family val="2"/>
      </rPr>
      <t xml:space="preserve">
</t>
    </r>
    <r>
      <rPr>
        <sz val="11"/>
        <color rgb="FF000000"/>
        <rFont val="Arial"/>
        <family val="2"/>
      </rPr>
      <t>Comprende tanto riesgos en sistemas como operativos provenientes de deficiencias en los sistemas de información, procesos, estructura, que conducen a ineficiencias, oportunidad de corrupción o incumplimiento de los derechos fundamentales.</t>
    </r>
  </si>
  <si>
    <r>
      <rPr>
        <sz val="16"/>
        <color rgb="FF000000"/>
        <rFont val="Arial"/>
        <family val="2"/>
      </rPr>
      <t>FINANCIEROS</t>
    </r>
    <r>
      <rPr>
        <sz val="11"/>
        <color rgb="FF000000"/>
        <rFont val="Arial"/>
        <family val="2"/>
      </rPr>
      <t xml:space="preserve">
</t>
    </r>
    <r>
      <rPr>
        <b/>
        <sz val="14"/>
        <color rgb="FF000000"/>
        <rFont val="Arial"/>
        <family val="2"/>
      </rPr>
      <t>Descripción:</t>
    </r>
    <r>
      <rPr>
        <sz val="11"/>
        <color rgb="FF000000"/>
        <rFont val="Arial"/>
        <family val="2"/>
      </rPr>
      <t xml:space="preserve">
Se relaciona con las exposiciones financieras de la Entidad.
La administración del riesgo financiero se relaciona con actividades de tesorería, presupuesto, contabilidad y reportes financieros, entre otros.</t>
    </r>
  </si>
  <si>
    <r>
      <rPr>
        <sz val="16"/>
        <color rgb="FF000000"/>
        <rFont val="Arial"/>
        <family val="2"/>
      </rPr>
      <t>DE TECNOLOGÍA</t>
    </r>
    <r>
      <rPr>
        <sz val="11"/>
        <color rgb="FF000000"/>
        <rFont val="Arial"/>
        <family val="2"/>
      </rPr>
      <t xml:space="preserve">
</t>
    </r>
    <r>
      <rPr>
        <b/>
        <sz val="14"/>
        <color rgb="FF000000"/>
        <rFont val="Arial"/>
        <family val="2"/>
      </rPr>
      <t>Descripción:</t>
    </r>
    <r>
      <rPr>
        <sz val="11"/>
        <color rgb="FF000000"/>
        <rFont val="Arial"/>
        <family val="2"/>
      </rPr>
      <t xml:space="preserve">
Se asocia con la capacidad de la Universidad para que la tecnología disponible y proyectada satisfaga las necesidades actuales y futuras de la institución y soporten el cumplimiento de la misión, puede ocurrir también cuando las tecnologías de  información en lugar de apoyar el logro de los objetivos, no están operando como se intenta o
están comprometiendo la disponibilidad, integridad y seguridad de la información y otros activos.
</t>
    </r>
  </si>
  <si>
    <r>
      <rPr>
        <sz val="16"/>
        <color rgb="FF000000"/>
        <rFont val="Arial"/>
        <family val="2"/>
      </rPr>
      <t>LABORALES</t>
    </r>
    <r>
      <rPr>
        <sz val="11"/>
        <color rgb="FF000000"/>
        <rFont val="Arial"/>
        <family val="2"/>
      </rPr>
      <t xml:space="preserve">
</t>
    </r>
    <r>
      <rPr>
        <b/>
        <sz val="14"/>
        <color rgb="FF000000"/>
        <rFont val="Arial"/>
        <family val="2"/>
      </rPr>
      <t>Descripción:</t>
    </r>
    <r>
      <rPr>
        <sz val="11"/>
        <color rgb="FF000000"/>
        <rFont val="Arial"/>
        <family val="2"/>
      </rPr>
      <t xml:space="preserve">
Asociados con acciones y procedimientos, destinados a prevenir, proteger y atender a los trabajadores de los efectos de las enfermedades y los accidentes que puedan ocurrirles con ocasión o como consecuencia del trabajo que desarrollan.</t>
    </r>
  </si>
  <si>
    <r>
      <rPr>
        <sz val="16"/>
        <color rgb="FF000000"/>
        <rFont val="Arial"/>
        <family val="2"/>
      </rPr>
      <t>DESASTRES NATURALES Y PROVOCADOS</t>
    </r>
    <r>
      <rPr>
        <sz val="11"/>
        <color rgb="FF000000"/>
        <rFont val="Arial"/>
        <family val="2"/>
      </rPr>
      <t xml:space="preserve">
</t>
    </r>
    <r>
      <rPr>
        <b/>
        <sz val="14"/>
        <color rgb="FF000000"/>
        <rFont val="Arial"/>
        <family val="2"/>
      </rPr>
      <t>Descripción:</t>
    </r>
    <r>
      <rPr>
        <sz val="11"/>
        <color rgb="FF000000"/>
        <rFont val="Arial"/>
        <family val="2"/>
      </rPr>
      <t xml:space="preserve"> 
Se refiere a eventos que afectan negativamente a la organización y que están causados por fuerzas de la naturaleza (p.e. fenómenos atmosféricos, hidrológicos, geológicos) y a otros provocados por la acción humana ya sea accidental o intencional.</t>
    </r>
  </si>
  <si>
    <r>
      <rPr>
        <sz val="16"/>
        <color rgb="FF000000"/>
        <rFont val="Arial"/>
        <family val="2"/>
      </rPr>
      <t>RELACIONES DE COOPERACIÓN, COMERCIALES Y LEGALES</t>
    </r>
    <r>
      <rPr>
        <sz val="11"/>
        <color rgb="FF000000"/>
        <rFont val="Arial"/>
        <family val="2"/>
      </rPr>
      <t xml:space="preserve">
</t>
    </r>
    <r>
      <rPr>
        <b/>
        <sz val="14"/>
        <color rgb="FF000000"/>
        <rFont val="Arial"/>
        <family val="2"/>
      </rPr>
      <t>Descripción:</t>
    </r>
    <r>
      <rPr>
        <sz val="11"/>
        <color rgb="FF000000"/>
        <rFont val="Arial"/>
        <family val="2"/>
      </rPr>
      <t xml:space="preserve">
Surgen como resultado de la interacción de la organización con sus estudiantes, clientes, proveedores, actividades propias de su quehacer y normativa vigente que en un momento dado podría causar influencia negativa a la institución.</t>
    </r>
  </si>
  <si>
    <r>
      <rPr>
        <sz val="16"/>
        <color rgb="FF000000"/>
        <rFont val="Arial"/>
        <family val="2"/>
      </rPr>
      <t>COMPORTAMIENTO HUMANO</t>
    </r>
    <r>
      <rPr>
        <sz val="11"/>
        <color rgb="FF000000"/>
        <rFont val="Arial"/>
        <family val="2"/>
      </rPr>
      <t xml:space="preserve">
</t>
    </r>
    <r>
      <rPr>
        <b/>
        <sz val="14"/>
        <color rgb="FF000000"/>
        <rFont val="Arial"/>
        <family val="2"/>
      </rPr>
      <t>Descripción:</t>
    </r>
    <r>
      <rPr>
        <sz val="11"/>
        <color rgb="FF000000"/>
        <rFont val="Arial"/>
        <family val="2"/>
      </rPr>
      <t xml:space="preserve">
Se relaciona con factores de riesgo provocados por la falta de: valores éticos, estructura organizacional apropiada, o administración eficaz y eficiente, personal adecuado e idóneo ponen en peligro los objetivos institucionales o producen pérdidas, sustracciones o deterioro a la organización.</t>
    </r>
  </si>
  <si>
    <r>
      <rPr>
        <sz val="16"/>
        <color rgb="FF000000"/>
        <rFont val="Arial"/>
        <family val="2"/>
      </rPr>
      <t>CIRCUNSTANCIAS POLÍTICAS</t>
    </r>
    <r>
      <rPr>
        <sz val="11"/>
        <color rgb="FF000000"/>
        <rFont val="Arial"/>
        <family val="2"/>
      </rPr>
      <t xml:space="preserve">
</t>
    </r>
    <r>
      <rPr>
        <b/>
        <sz val="14"/>
        <color rgb="FF000000"/>
        <rFont val="Arial"/>
        <family val="2"/>
      </rPr>
      <t>Descripción:</t>
    </r>
    <r>
      <rPr>
        <sz val="11"/>
        <color rgb="FF000000"/>
        <rFont val="Arial"/>
        <family val="2"/>
      </rPr>
      <t xml:space="preserve">
Surgen del ambiente externo debido a cambios
de autoridades de gobierno, cambios de políticas del gobierno, problemas que afecten al economía nacional, etc.</t>
    </r>
  </si>
  <si>
    <r>
      <rPr>
        <sz val="16"/>
        <color rgb="FF000000"/>
        <rFont val="Arial"/>
        <family val="2"/>
      </rPr>
      <t>SEGURIDAD</t>
    </r>
    <r>
      <rPr>
        <sz val="11"/>
        <color rgb="FF000000"/>
        <rFont val="Arial"/>
        <family val="2"/>
      </rPr>
      <t xml:space="preserve">
</t>
    </r>
    <r>
      <rPr>
        <b/>
        <sz val="14"/>
        <color rgb="FF000000"/>
        <rFont val="Arial"/>
        <family val="2"/>
      </rPr>
      <t>Descripción:</t>
    </r>
    <r>
      <rPr>
        <sz val="11"/>
        <color rgb="FF000000"/>
        <rFont val="Arial"/>
        <family val="2"/>
      </rPr>
      <t xml:space="preserve">
Está asociado a factores que pueden provocar pérdida de vidas humanas, recursos económicos y de imagen.</t>
    </r>
  </si>
  <si>
    <t>Comunicación Interna de Información</t>
  </si>
  <si>
    <t>Registro de Información Contable y Presupuestaria</t>
  </si>
  <si>
    <t>Registro inoportuno o erróneo de la información procesada y relacionada con la ejecución del presupuesto o la contabilidad institucional, para la identificación de remanentes de recursos presupuestarios o la elaboración de proyecciones presupuestarias.</t>
  </si>
  <si>
    <t>Programación o Planificación del Trabajo</t>
  </si>
  <si>
    <t>Busqueda de la información, la documentación o el requisito necesarios para el trámite (aclaraciones, firmas, facturas, listas, boletas de transporte, las ordenes de compra coinciden, falta de requisitos, etc), entre dependencias interesadas.
En lo que corresponde a Ordenes de Compra debe ser cumplida en los términos establecidos (firma responsable, documentos adjuntos, formularios, entre otros) y respetando la normativa vigente (timbraje, pago de impuestos, declaración jurada, responsabilidad ante la CCSS, tarifas actuales y formulario con toda la información solicitada).
La desactualización de archivos de cuenta bancarias en el sistema de Control de Presupuesto.
Falta de información en los expedientes, sistemas o bases de datos que brindan información para realizar la recuperación efectivas de cuentas por cobrar.</t>
  </si>
  <si>
    <t>Se refiere a registros que no se hacen en su momento de realización, así cuando se alteran datos en los documentos y se registran mal, adicionalmente, que no se digite doble un compromiso de Recursos Humanos. Otro sería cuando ingresa un documento a la Oficina y no se registra en el Control de Entrada.
Registro doble de una cuenta por cobrar o por pagar.</t>
  </si>
  <si>
    <t>Se refiere a desvíos de recursos tales como  combustibles, lubricantes, repuestos, dinero, sobre aspectos académicos y administrativos.
Alteración de facturas para la cancelación de gastos previamente ejecutados
Es aquella información que se ha alterado y puede facilitar el no cobro de la cuenta por cobrar</t>
  </si>
  <si>
    <t xml:space="preserve">Respaldo de Información </t>
  </si>
  <si>
    <t>Es la copia de los datos importantes de un dispositivo primario en uno ó varios dispositivos secundarios, ello para que en caso de que el primer dispositivo sufra una avería ó un error en su estructura lógica, sea posible contar con la mayor parte de la información necesaria para continuar con las actividades rutinarias y evitar pérdida generalizada de datos.
Información que está al descubierto por cuanto no se cuenta con respaldo adecuados, lo que si la informacion se pierde se debe de hacer un levantamiento de la informacion a pie</t>
  </si>
  <si>
    <t>Disponibilidad de Información</t>
  </si>
  <si>
    <r>
      <t xml:space="preserve">Entrega o comunicación inoportuna de la revisión y aprobación de información, </t>
    </r>
    <r>
      <rPr>
        <sz val="11"/>
        <rFont val="Calibri"/>
        <family val="2"/>
        <scheme val="minor"/>
      </rPr>
      <t>normativa, do</t>
    </r>
    <r>
      <rPr>
        <sz val="11"/>
        <color theme="1"/>
        <rFont val="Calibri"/>
        <family val="2"/>
        <scheme val="minor"/>
      </rPr>
      <t>cumentos y acuerdos de las autoridades universitarias.</t>
    </r>
  </si>
  <si>
    <t>Entrega o comunicación inoportuna, incompleta o errónea de solicitudes de ingresos y egresos adicionales por parte de las dependencias, según calendarización definida.</t>
  </si>
  <si>
    <t>Se refiere a pérdidas causadas por el diferencial cambiario Diferencial cambiario debido a que se utiliza el tipo de cambio del día cuando se hace la separación presupuestaria, no se hace proyección del tipo de cambio lo que provoca que en coordinación con la Dirección Financiera se tenga que buscar recursos para los faltantes mediante el traslado de fondos, o como acción a seguir la devolución del trámite por disponible presupuestario insuficiente. Luego se debe dedicar de nuevo tiempo en la revisión del trámite.
Disminución de ingresos o aumento de egresos inesperados, derivados de los cambios en variables económicas, como el PIB, tasa de inflación, precios relativos, tasas de interés, entre otras, que provoca contenido presupuestario insuficiente para el logro de las metas, o bien, recortes de gastos o de nuevos ingresos para lograr el equilibrio financiero en los documentos presupuestarios.</t>
  </si>
  <si>
    <t>Por motivo de cantidad de trámites y que el tiempo de recepción es indefinido, en el momento que se recibe se debe de planificar el tiempo para compartir dicha labor con otras actividades.
Cambio inesperado de prioridades para la atención de las diferentes solicitudes.</t>
  </si>
  <si>
    <t>Que no se cuente con planes de mediano y largo plazo
Ausencia de planes estratégicos, de desarrollo o de mediano y largo plazo, que orienten el destino de los recursos de la Institución por incluir en el POA - Presupuesto Institucional.
Desvinculación entre estos planes y entre el POA y el Presupuesto Institucional, con metas que no corresponden a los recursos y el tiempo de ejecución asignados.</t>
  </si>
  <si>
    <t>Negociaciones para el Financiamiento de la Educación Superior.</t>
  </si>
  <si>
    <t>Negociaciones inconclusas, insatisfactorias o atrasos significativos en las negociaciones del FEES entre el Gobierno de la República y las Universidades Públicas por diferentes causas:  cambio en las autoridades del gobierno o en la política educativa nacional (menor presupuesto para las Universidades Públicas), etc.</t>
  </si>
  <si>
    <t>Disminución de la estimación de ingresos (y de los respectivos egresos) por venta de servicios académicos de programas autofinanciados o subvencionados, de grado, extensión y postgrado, derivada de cambios en las condiciones de mercado de servicios educativos (precios, exceso de oferta similar, disminución de demanda, etc.).</t>
  </si>
  <si>
    <t>Se da incumplimiento de los reglamentos debido a cambios en los mismos, falta de comunicación de la normativa, desinterés de informarse por parte de los usuarios o por omisión de información, lo que conlleva a la devolución de trámites y atrasos en los procesos (espera de aclaraciones, busca de firmas, sellos, autorizaciones, entre otros)
Omisiones, falta de información, desinterés por informarse o mala interpretación de los cambios frecuentes en la normativa para la elaboración de documentos presupuestarios (Normas Técnicas, guía de verificación y certificaciones, entre otras), por parte de la Contraloría General de la República.</t>
  </si>
  <si>
    <t>Ausencias y suplencias ocasionadas por enfermedades o incapacidades inesperadas, licencias o permisos, becas, etc.</t>
  </si>
  <si>
    <t>Rotación o movimientos de personal ocasionados por diferentes factores: clima organizacional inadecuado, desmotivación, ascensos, interinazgo prolongado, etc.</t>
  </si>
  <si>
    <t xml:space="preserve">Cumplimiento de Plazos </t>
  </si>
  <si>
    <t>Cambio inesperado de prioridades para la atención de solicitudes hechas por los superiores.
Atención simultánea de diferentes solicitudes a la Oficina de Presupuesto, con la respectiva acumulación de trabajo.</t>
  </si>
  <si>
    <t>La informacion no es oportuna debido a que se debe de validar que la mostrada es la correcta, dentro de las causas son: cobros erroneos, pérdida de tiempo y no recuperación del dinero.
Perdida de Letras de Cambio o Facturas de cobro, por lo tanto no se puede ejecutar el cobro
Las notas de cobro cuentan con cuatro años para ser ejecutadas, pero si estas llegan posterior a esa fecha, el cobr no se puede ejecutar debido a prescripciòn de cuentas</t>
  </si>
  <si>
    <t>Al ejecutar el cobro la persona puede indicar que no tiene el dinero, por lo que la ejecucion del cobro puede llegar hasta el cobro judical</t>
  </si>
  <si>
    <t>Interfase del Usuario</t>
  </si>
  <si>
    <t>Procesamiento de la Información</t>
  </si>
  <si>
    <t>Procesamiento de errores</t>
  </si>
  <si>
    <t>Administración de Cambios</t>
  </si>
  <si>
    <t>Los riesgos en esta área generalmente se relacionan con las restricciones, sobre las individualidades de una organización y su autorización de ejecutar funciones negocio/sistema; teniendo en cuenta sus necesidades de trabajo y una razonable segregación de obligaciones. Otros riesgos en esta área se relacionan a controles que aseguren la validez y completitud de la información introducida dentro de un sistema.</t>
  </si>
  <si>
    <t>Los riesgos en esta área generalmente se relacionan con el adecuado balance de los controles defectivos y preventivos que aseguran que el procesamiento de la información ha sido completado. Esta área de riesgos también abarca los riesgos asociados con la exactitud e integridad de los reportes usados para resumir resultados y tomar decisiones de negocio.</t>
  </si>
  <si>
    <t>Los riesgos en esta área generalmente se relacionan con los métodos que aseguren que cualquier entrada/proceso de información de errores (Excepciones) sean capturados adecuadamente, corregidos y reprocesados con exactitud completamente.</t>
  </si>
  <si>
    <t>Estos riesgos están asociados con la administración inadecuadas de procesos de cambios de organizaciones que incluyen: Compromisos y entrenamiento de los usuarios a los cambios de los procesos, y la forma de comunicarlos e implementarlos.</t>
  </si>
  <si>
    <t xml:space="preserve">Estos riesgos están asociados con la administración inadecuada de controles, incluyendo la integridad de la seguridad de la información procesada y la administración efectiva de los sistemas de bases de datos y de estructuras de datos. </t>
  </si>
  <si>
    <t xml:space="preserve">Riesgos de niveles inadecuados de energía eléctrica. </t>
  </si>
  <si>
    <t>Niveles altos de voltaje.
Fallos en el fluido electrico ó bajonazos de corriente electrica.</t>
  </si>
  <si>
    <t>Riesgos de choque de eléctrico</t>
  </si>
  <si>
    <t>Inflamabilidad de materiales.</t>
  </si>
  <si>
    <t>Riesgos de incendio</t>
  </si>
  <si>
    <t>Ondas de ruido, de láser y ultrasónicas.</t>
  </si>
  <si>
    <t xml:space="preserve">Inestabilidad de las piezas eléctricas. </t>
  </si>
  <si>
    <t>Riesgos mecánicos</t>
  </si>
  <si>
    <t>Riesgos de radiaciones</t>
  </si>
  <si>
    <t>Caidas de tension, armonicas, apagonazos y picos…</t>
  </si>
  <si>
    <t>Administración de la información</t>
  </si>
  <si>
    <t>El mecanismo provee a los usuarios acceso a la información específica del entorno.</t>
  </si>
  <si>
    <t>Entorno de procesamiento</t>
  </si>
  <si>
    <t>Estos riesgos en esta área están manejados por el acceso inapropiado al entorno de programas e información.</t>
  </si>
  <si>
    <t>Redes</t>
  </si>
  <si>
    <t>En esta área se refiere al acceso inapropiado al entorno de red y su procesamiento.</t>
  </si>
  <si>
    <t>Nivel físico</t>
  </si>
  <si>
    <t xml:space="preserve">Protección física de dispositivos y un apropiado acceso a ellos. </t>
  </si>
  <si>
    <r>
      <rPr>
        <b/>
        <sz val="12"/>
        <color theme="1"/>
        <rFont val="Arial"/>
        <family val="2"/>
      </rPr>
      <t>Riesgos de Acceso:</t>
    </r>
    <r>
      <rPr>
        <sz val="11"/>
        <color theme="1"/>
        <rFont val="Arial"/>
        <family val="2"/>
      </rPr>
      <t xml:space="preserve">
stos riesgos se enfocan al inapropiado acceso a sistemas, datos e información. Estos riesgos abarcan: Los riesgos de segregación inapropiada de trabajo, los riesgos asociados con la integridad de la información de sistemas de bases de datos y los riesgos asociados a la confidencialidad de la información. Los riesgos de acceso pueden ocurrir en los siguientes niveles de la estructura de la seguridad de la información</t>
    </r>
  </si>
  <si>
    <t>Direccionamiento de sistemas.</t>
  </si>
  <si>
    <t>Backyps y planes de contingencia</t>
  </si>
  <si>
    <t>Uso de Aplicaciones</t>
  </si>
  <si>
    <t>Uso oportuno de la información creada por una aplicación, se relaciona directamente al uso de información para toma de decisiones (información y datos correctos de una persona, proceso, sistemas correcto en el tiempo preciso que permitan tomar decisiones correctas.</t>
  </si>
  <si>
    <t>Infraestructura logica</t>
  </si>
  <si>
    <t>Cuando en las Universidad no existe una estructura mínima tecnológica (hardware, software, redes, personas y procesos) para soportar adecuadamente las necesidades futuras y presentes de las oficinas o proyectos desde una optica de costo eficiente.
Se asocian a la información de tecnologías que definen, desarrollan, mantienen y operan un entorno de procesamiento de información y las aplicaciones asociadas (atención a los estudiantes, sistema de cobro y pago, procesamiento de planes de estudio, procesamiento de cargas académicas, entre otras.)</t>
  </si>
  <si>
    <r>
      <rPr>
        <b/>
        <sz val="12"/>
        <color theme="1"/>
        <rFont val="Arial"/>
        <family val="2"/>
      </rPr>
      <t>Seguridad informática General</t>
    </r>
    <r>
      <rPr>
        <sz val="11"/>
        <color theme="1"/>
        <rFont val="Arial"/>
        <family val="2"/>
      </rPr>
      <t xml:space="preserve">
Se refiere a seguridad sobre componentes físicos y digitales.
Los estándar IEC 950 proporcionan los requisitos de diseño para lograr una seguridad general y que disminuyen el riesgo:</t>
    </r>
  </si>
  <si>
    <r>
      <rPr>
        <b/>
        <sz val="14"/>
        <color rgb="FF000000"/>
        <rFont val="Arial"/>
        <family val="2"/>
      </rPr>
      <t>Integridad</t>
    </r>
    <r>
      <rPr>
        <sz val="14"/>
        <color rgb="FF000000"/>
        <rFont val="Arial"/>
        <family val="2"/>
      </rPr>
      <t>:</t>
    </r>
    <r>
      <rPr>
        <sz val="18"/>
        <color rgb="FF000000"/>
        <rFont val="Arial"/>
        <family val="2"/>
      </rPr>
      <t xml:space="preserve"> </t>
    </r>
    <r>
      <rPr>
        <sz val="11"/>
        <color rgb="FF000000"/>
        <rFont val="Arial"/>
        <family val="2"/>
      </rPr>
      <t>Riesgos asociados con la autorización, completitud y exactitud de la entrada, procesamiento y reportes de las aplicaciones utilizadas en una organización. Aplican en cada aspecto de un sistema de soporte de procesamiento de negocio y están presentes en múltiples lugares, y en múltiples momentos en todas las partes de las aplicaciones.</t>
    </r>
  </si>
  <si>
    <t>Tipo de Cambio</t>
  </si>
  <si>
    <t>Tasa de Interés</t>
  </si>
  <si>
    <r>
      <rPr>
        <b/>
        <sz val="11"/>
        <color rgb="FF000000"/>
        <rFont val="Arial"/>
        <family val="2"/>
      </rPr>
      <t>Mercado</t>
    </r>
    <r>
      <rPr>
        <sz val="11"/>
        <color rgb="FF000000"/>
        <rFont val="Arial"/>
        <family val="2"/>
      </rPr>
      <t xml:space="preserve">
Se refiere a la probabilidad de  cambios en los precios de los activos y pasivos financieros (o volatilidades).
Es el riesgo generado por instrumentos financieros o transacciones financieras provocado por fluctuaciones de precios, tasas de interés o tipos de cambio.</t>
    </r>
  </si>
  <si>
    <r>
      <rPr>
        <b/>
        <sz val="11"/>
        <color rgb="FF000000"/>
        <rFont val="Arial"/>
        <family val="2"/>
      </rPr>
      <t>Liquidez</t>
    </r>
    <r>
      <rPr>
        <sz val="11"/>
        <color rgb="FF000000"/>
        <rFont val="Arial"/>
        <family val="2"/>
      </rPr>
      <t xml:space="preserve">
Es el riesgo de la disponibilidad de recursos  financieros (fondeo de caja), que traiga como consecuencia, problemas de efectivo y que traiga con ello dificultades para atender las diferentes obligaciones que tiene la Universidad.</t>
    </r>
  </si>
  <si>
    <r>
      <rPr>
        <b/>
        <sz val="11"/>
        <color rgb="FF000000"/>
        <rFont val="Arial"/>
        <family val="2"/>
      </rPr>
      <t>Crédito</t>
    </r>
    <r>
      <rPr>
        <sz val="11"/>
        <color rgb="FF000000"/>
        <rFont val="Arial"/>
        <family val="2"/>
      </rPr>
      <t xml:space="preserve">
Riesgo generado por incumplimiento de un estudiante o proveedor, en transacciones ajustadas al entorno Universitario, generado por el  aumento en la probabilidad de incumplimiento con la Universidad.
</t>
    </r>
  </si>
  <si>
    <r>
      <rPr>
        <b/>
        <sz val="11"/>
        <color rgb="FF000000"/>
        <rFont val="Arial"/>
        <family val="2"/>
      </rPr>
      <t>Operativo</t>
    </r>
    <r>
      <rPr>
        <sz val="11"/>
        <color rgb="FF000000"/>
        <rFont val="Arial"/>
        <family val="2"/>
      </rPr>
      <t xml:space="preserve">
Riesgo de pérdida debido a la inadecuación o a fallas de los procesos, el personal y los sistemas internos o bien a causa de acontecimientos externos que tienen que ver con todo el entorno financiero de la Universidad.</t>
    </r>
  </si>
  <si>
    <t>Riesgo asociado a las fuentes de ingresos de la Universidad.</t>
  </si>
  <si>
    <t>Riesgo de no poder atender las necesidades de efectivo que tienen los diferentes funcionarios, así como no poder atender algún financiamiento interno o externo a la Universidad.</t>
  </si>
  <si>
    <t>Egresos generadores de más en los Procesos Universitarios.</t>
  </si>
  <si>
    <t>Riegos generado por atrasados por parte del gobierno para depositar lo correspondiente al FEES.</t>
  </si>
  <si>
    <t>Riegos generado por errores de calculos económicos en los proyectos.</t>
  </si>
  <si>
    <r>
      <t xml:space="preserve">Riesgo de Relación: </t>
    </r>
    <r>
      <rPr>
        <sz val="12"/>
        <color rgb="FF000000"/>
        <rFont val="Arial"/>
        <family val="2"/>
      </rPr>
      <t>uso oportuno de la información creada por una aplicación</t>
    </r>
  </si>
  <si>
    <r>
      <t xml:space="preserve">Riesgo de Infraestructura: </t>
    </r>
    <r>
      <rPr>
        <sz val="12"/>
        <color rgb="FF000000"/>
        <rFont val="Arial"/>
        <family val="2"/>
      </rPr>
      <t>se refiere cuando en la Universidad no cuenta con una estructura de información tecnológica efectiva.</t>
    </r>
  </si>
  <si>
    <t>Se refiere a que los riesgos pueden ser enfrentados por el direccionamiento de sistemas antes de que los problemas ocurran.</t>
  </si>
  <si>
    <t>Utilizadas para minimizar la ruptura de los sistemas.</t>
  </si>
  <si>
    <t xml:space="preserve">Técnica de recuperación / restauración </t>
  </si>
  <si>
    <t>Se refiere al control de desastres en el procesamiento de la información.</t>
  </si>
  <si>
    <r>
      <t>Riesgo de Utilidad</t>
    </r>
    <r>
      <rPr>
        <sz val="12"/>
        <color rgb="FF000000"/>
        <rFont val="Arial"/>
        <family val="2"/>
      </rPr>
      <t xml:space="preserve">
Se refiere a la seguridad de la información y su manejo tecnológico.</t>
    </r>
  </si>
  <si>
    <t>Se refiere a  la actualización de equipo y su debida planificación en lo referente a la renovación.</t>
  </si>
  <si>
    <t>Confiabilidad de los equipos y sistemas que tiene la institucional.</t>
  </si>
  <si>
    <t>Se refiere a las alternativas que debe tener la Universidad para ejecutar cambios drásticos en el momento menos indicado.</t>
  </si>
  <si>
    <t xml:space="preserve">Pagos </t>
  </si>
  <si>
    <t>Se refiere a todo el  proceso de pago que ejecuta la Universidad, ya sea en efectivo, transferencia u otro sistema de pago que tenga la Institución. 
Se puede clasificar de la siguiente forma:
Pago Proveedores.
Pago de facturas cedidas
Pago de Impuestos
Pago de Facturas
Devolución de dinero
Pago de Viáticos
Pago de Servicios Públicos
Otros Pagos que hace la Universidad.</t>
  </si>
  <si>
    <t>Se refiere cuando no se ajustan a los procedimientos para desarrollar sistemas de información.</t>
  </si>
  <si>
    <t>Información Bases de Datos</t>
  </si>
  <si>
    <t>Se da por deficiencias que tiene el sistema, esto debido a que no es un Sistema Integrado, sino que se debe de realizar procesos manuales, lo que puede provocar errores humanos en el cambio de la orden a la nota de débido.
Registro de información en periodo presupuestario incorrecto.
Ocurrencia de contingencias tecnológicas: pérdida de fluido eléctrico, tormentas eléctricas, ataques de virus, desconexión de la red, fallas en el servidor del AS – 400 o en los equipos de cómputo.
Ocurrencia de fallas en el sistema de comunicación o redes internas de la UNED o del SIPP de la Contraloría General de la República, en fechas límite de presentación del Presupuesto Ordinario a la Contraloría General de la República.
Sistemas de Información como AS-400, SAE, entre otros.</t>
  </si>
  <si>
    <t>Devolución de dinero a Estudiantes</t>
  </si>
  <si>
    <t>Los estudiantes efectúan solictudes de devoluciónes de dinero por lo cual se debe analizar caso por caso para revisar si debe devolverse o no.</t>
  </si>
  <si>
    <t>Se refiere al cambio asociado en contra de los tipos de interés.</t>
  </si>
  <si>
    <t>IDENTIFICACIÓN DE RIESGOS</t>
  </si>
  <si>
    <t>Definición:</t>
  </si>
  <si>
    <t>ÁMBITO</t>
  </si>
  <si>
    <t>FACTOR</t>
  </si>
  <si>
    <t>Incluir Ámbito</t>
  </si>
  <si>
    <t>Incluir Riesgo</t>
  </si>
  <si>
    <t>Incluir Factor</t>
  </si>
  <si>
    <r>
      <t xml:space="preserve">ESTRATÉGICOS Y DE DIRECCIÓN:
  </t>
    </r>
    <r>
      <rPr>
        <b/>
        <sz val="14"/>
        <color rgb="FF000000"/>
        <rFont val="Arial"/>
        <family val="2"/>
      </rPr>
      <t/>
    </r>
  </si>
  <si>
    <r>
      <t>OPERATIVOS</t>
    </r>
    <r>
      <rPr>
        <b/>
        <sz val="14"/>
        <color rgb="FF000000"/>
        <rFont val="Arial"/>
        <family val="2"/>
      </rPr>
      <t/>
    </r>
  </si>
  <si>
    <r>
      <rPr>
        <sz val="16"/>
        <color rgb="FF000000"/>
        <rFont val="Arial"/>
        <family val="2"/>
      </rPr>
      <t>FINANCIEROS</t>
    </r>
    <r>
      <rPr>
        <sz val="11"/>
        <color rgb="FF000000"/>
        <rFont val="Arial"/>
        <family val="2"/>
      </rPr>
      <t/>
    </r>
  </si>
  <si>
    <r>
      <rPr>
        <sz val="16"/>
        <color rgb="FF000000"/>
        <rFont val="Arial"/>
        <family val="2"/>
      </rPr>
      <t>DE TECNOLOGÍA</t>
    </r>
    <r>
      <rPr>
        <sz val="11"/>
        <color rgb="FF000000"/>
        <rFont val="Arial"/>
        <family val="2"/>
      </rPr>
      <t/>
    </r>
  </si>
  <si>
    <r>
      <rPr>
        <sz val="16"/>
        <color rgb="FF000000"/>
        <rFont val="Arial"/>
        <family val="2"/>
      </rPr>
      <t>LABORALES</t>
    </r>
    <r>
      <rPr>
        <sz val="11"/>
        <color rgb="FF000000"/>
        <rFont val="Arial"/>
        <family val="2"/>
      </rPr>
      <t/>
    </r>
  </si>
  <si>
    <r>
      <rPr>
        <sz val="16"/>
        <color rgb="FF000000"/>
        <rFont val="Arial"/>
        <family val="2"/>
      </rPr>
      <t>DESASTRES NATURALES Y PROVOCADOS</t>
    </r>
    <r>
      <rPr>
        <sz val="11"/>
        <color rgb="FF000000"/>
        <rFont val="Arial"/>
        <family val="2"/>
      </rPr>
      <t/>
    </r>
  </si>
  <si>
    <r>
      <rPr>
        <sz val="16"/>
        <color rgb="FF000000"/>
        <rFont val="Arial"/>
        <family val="2"/>
      </rPr>
      <t>RELACIONES DE COOPERACIÓN, COMERCIALES Y LEGALES</t>
    </r>
    <r>
      <rPr>
        <sz val="11"/>
        <color rgb="FF000000"/>
        <rFont val="Arial"/>
        <family val="2"/>
      </rPr>
      <t/>
    </r>
  </si>
  <si>
    <r>
      <rPr>
        <sz val="16"/>
        <color rgb="FF000000"/>
        <rFont val="Arial"/>
        <family val="2"/>
      </rPr>
      <t>COMPORTAMIENTO HUMANO</t>
    </r>
    <r>
      <rPr>
        <sz val="11"/>
        <color rgb="FF000000"/>
        <rFont val="Arial"/>
        <family val="2"/>
      </rPr>
      <t/>
    </r>
  </si>
  <si>
    <r>
      <rPr>
        <sz val="16"/>
        <color rgb="FF000000"/>
        <rFont val="Arial"/>
        <family val="2"/>
      </rPr>
      <t>CIRCUNSTANCIAS POLÍTICAS</t>
    </r>
    <r>
      <rPr>
        <sz val="11"/>
        <color rgb="FF000000"/>
        <rFont val="Arial"/>
        <family val="2"/>
      </rPr>
      <t/>
    </r>
  </si>
  <si>
    <r>
      <rPr>
        <sz val="16"/>
        <color rgb="FF000000"/>
        <rFont val="Arial"/>
        <family val="2"/>
      </rPr>
      <t>SEGURIDAD</t>
    </r>
    <r>
      <rPr>
        <sz val="11"/>
        <color rgb="FF000000"/>
        <rFont val="Arial"/>
        <family val="2"/>
      </rPr>
      <t/>
    </r>
  </si>
  <si>
    <t>Tipo de Riesgo</t>
  </si>
  <si>
    <t>Externo</t>
  </si>
  <si>
    <t>Interno</t>
  </si>
  <si>
    <t xml:space="preserve">Valor </t>
  </si>
  <si>
    <t>Definición</t>
  </si>
  <si>
    <t>Evento sucede más de 7 veces al año</t>
  </si>
  <si>
    <t xml:space="preserve"> Evento sucede de 5-6 veces al año</t>
  </si>
  <si>
    <t xml:space="preserve"> Evento sucede 2 veces al año</t>
  </si>
  <si>
    <t xml:space="preserve"> Evento sucede al menos una vez al año</t>
  </si>
  <si>
    <t xml:space="preserve"> Evento sucede en períodos mayores a un año</t>
  </si>
  <si>
    <t>Análisis de Probabilidad</t>
  </si>
  <si>
    <t>Nombre</t>
  </si>
  <si>
    <t>Catastrófico</t>
  </si>
  <si>
    <t>Moderado</t>
  </si>
  <si>
    <t>Insignificante</t>
  </si>
  <si>
    <t>Pérdida de información e implicaciones legales, interrupciones que producen
incertidumbre acerca de cuándo se restablecerán los servicios, pérdidas
mayores de infraestructura física, de información o económicas.</t>
  </si>
  <si>
    <t>Pérdida de capacidad de brindar el servicio, se paralizan la mayor parte de
las operaciones, mayoría de recursos se encuentran intactos pero con
pérdidas económicas importantes</t>
  </si>
  <si>
    <t>Fallas que causan demoras en varias áreas, no afectan otras actividades</t>
  </si>
  <si>
    <t>Tratamiento y control inmediato, demoras menores, afectan un área en
particular.</t>
  </si>
  <si>
    <t>Perdidas bajas, sin perjuicio económico.</t>
  </si>
  <si>
    <t>Análisis de Impacto</t>
  </si>
  <si>
    <t xml:space="preserve">4 (Probable) </t>
  </si>
  <si>
    <t>2 (Poco probable )</t>
  </si>
  <si>
    <t>5 (Catastrófico)</t>
  </si>
  <si>
    <t>3 (Moderado)</t>
  </si>
  <si>
    <t>1 (Insignificante)</t>
  </si>
  <si>
    <t>Código</t>
  </si>
  <si>
    <t>Descripción</t>
  </si>
  <si>
    <t>Alto</t>
  </si>
  <si>
    <t>Bajo</t>
  </si>
  <si>
    <t>Color</t>
  </si>
  <si>
    <t>PROBABILIDAD</t>
  </si>
  <si>
    <t>I  M  P  A  C  T  O</t>
  </si>
  <si>
    <t>De</t>
  </si>
  <si>
    <t>A</t>
  </si>
  <si>
    <t>20-25</t>
  </si>
  <si>
    <t>15-16</t>
  </si>
  <si>
    <t xml:space="preserve"> 8-12</t>
  </si>
  <si>
    <t xml:space="preserve"> 1-6</t>
  </si>
  <si>
    <t>Mapa de Calor</t>
  </si>
  <si>
    <t>Análisis de Consecuencia</t>
  </si>
  <si>
    <t>R</t>
  </si>
  <si>
    <t>Probabilidad</t>
  </si>
  <si>
    <t xml:space="preserve">Nombre </t>
  </si>
  <si>
    <t xml:space="preserve">Consecuencia </t>
  </si>
  <si>
    <t>Nivel</t>
  </si>
  <si>
    <t>Operativos</t>
  </si>
  <si>
    <t>Financieros</t>
  </si>
  <si>
    <t>De Tecnología</t>
  </si>
  <si>
    <t>Laborales</t>
  </si>
  <si>
    <t>Desastres Naturales y Provocados</t>
  </si>
  <si>
    <t>Relaciones de Cooperación Comerciales y Legales</t>
  </si>
  <si>
    <t>Circunstancias Políticas</t>
  </si>
  <si>
    <t>Estratégico_Dirección</t>
  </si>
  <si>
    <r>
      <rPr>
        <b/>
        <sz val="11"/>
        <color rgb="FF000000"/>
        <rFont val="Arial"/>
        <family val="2"/>
      </rPr>
      <t>Mercado</t>
    </r>
    <r>
      <rPr>
        <sz val="11"/>
        <color rgb="FF000000"/>
        <rFont val="Arial"/>
        <family val="2"/>
      </rPr>
      <t xml:space="preserve">
</t>
    </r>
  </si>
  <si>
    <r>
      <rPr>
        <b/>
        <sz val="11"/>
        <color rgb="FF000000"/>
        <rFont val="Arial"/>
        <family val="2"/>
      </rPr>
      <t>Liquidez</t>
    </r>
    <r>
      <rPr>
        <sz val="11"/>
        <color rgb="FF000000"/>
        <rFont val="Arial"/>
        <family val="2"/>
      </rPr>
      <t xml:space="preserve">
</t>
    </r>
  </si>
  <si>
    <t>Crédito</t>
  </si>
  <si>
    <t>Operativo</t>
  </si>
  <si>
    <t>Integridad</t>
  </si>
  <si>
    <t>Seguridad informática General</t>
  </si>
  <si>
    <t>Riesgos de Acceso</t>
  </si>
  <si>
    <t>Riesgo de Infraestructura</t>
  </si>
  <si>
    <r>
      <rPr>
        <b/>
        <sz val="14"/>
        <color rgb="FF000000"/>
        <rFont val="Arial"/>
        <family val="2"/>
      </rPr>
      <t>Integridad</t>
    </r>
    <r>
      <rPr>
        <sz val="14"/>
        <color rgb="FF000000"/>
        <rFont val="Arial"/>
        <family val="2"/>
      </rPr>
      <t/>
    </r>
  </si>
  <si>
    <t xml:space="preserve">Liquidez
</t>
  </si>
  <si>
    <r>
      <rPr>
        <sz val="11"/>
        <color rgb="FF000000"/>
        <rFont val="Arial"/>
        <family val="2"/>
      </rPr>
      <t>Mercado</t>
    </r>
    <r>
      <rPr>
        <b/>
        <sz val="11"/>
        <color rgb="FF000000"/>
        <rFont val="Arial"/>
        <family val="2"/>
      </rPr>
      <t xml:space="preserve">
</t>
    </r>
  </si>
  <si>
    <t>SI($D$3*$I4='Análisis Riesgo Puro'!L9,'Análisis Riesgo Puro'!L9,0)</t>
  </si>
  <si>
    <t>Remota</t>
  </si>
  <si>
    <t>Poco Probable</t>
  </si>
  <si>
    <t>Posible</t>
  </si>
  <si>
    <t>Probable</t>
  </si>
  <si>
    <t>Muy Probable</t>
  </si>
  <si>
    <t>Muy Baja (0.01 y 10%)
El evento puede suceder sólo en circunstancias excepcionales.</t>
  </si>
  <si>
    <t>Baja (11 y 25%)
El evento puede ocurrir en algún momento</t>
  </si>
  <si>
    <t>Moderada (26% y 50%)
El evento ocurrirá en algún momento.</t>
  </si>
  <si>
    <t>Alta (51% y 90%)
El evento ocurrirá casi en cualquier circunstancia.</t>
  </si>
  <si>
    <t>Muy Alta (91 y 100%)
Se espera la ocurrencia del evento en la mayoría de las circunstancias.</t>
  </si>
  <si>
    <t>Probabilidad de ocurrencia de Eventos</t>
  </si>
  <si>
    <t>IMPACTO</t>
  </si>
  <si>
    <t>Leve</t>
  </si>
  <si>
    <t>Grave</t>
  </si>
  <si>
    <t>Castastrófico</t>
  </si>
  <si>
    <t>Riesgo puede causar inconveniente o ineficiencias.
Pérdidas o daños muy bajos de activos o recursos tangible que no afecta considerablemente los intereses de la empresa.</t>
  </si>
  <si>
    <t>Riesgo puede causar pérdidas menores.
Daños menores a la propiedad.</t>
  </si>
  <si>
    <t>Riesgo talvez resulte en incremento de los costos.
Costos para soluciones óptimas.
Afecta la misión o reputación de la empresa.
Deshabilita temporal o permanentemente, parcial o la totalidad de los sistemas.
Daños mayores a los sistemas y significativos a la propiedad.</t>
  </si>
  <si>
    <t>Riesgos talvez resulte en costos, pérdidas o destrucción significativas para la empresa.</t>
  </si>
  <si>
    <t>Pérdidas muy significativas.
Riesgos talvez impida el logro de los objetivos de la empresa.
Pérdidas muy cuantiosas en los activos tangibles.
Pérdidas de los sistemas.
Daños mayores a propiedad, deshabilitación permanente o muerte.</t>
  </si>
  <si>
    <t>1 (Remota )</t>
  </si>
  <si>
    <t>3 (Posible)</t>
  </si>
  <si>
    <t>5 (Muy Probable)</t>
  </si>
  <si>
    <t>2 (Leve)</t>
  </si>
  <si>
    <t>4 (Grave)</t>
  </si>
  <si>
    <t>Consiste en la determinación del nivel de riesgo a partir de la probabilidad y la consecuencia de los eventos identificados.</t>
  </si>
  <si>
    <r>
      <t xml:space="preserve">Consiste en la determinación y la descripción de los </t>
    </r>
    <r>
      <rPr>
        <b/>
        <sz val="11.5"/>
        <color theme="0"/>
        <rFont val="Arial"/>
        <family val="2"/>
      </rPr>
      <t xml:space="preserve">eventos </t>
    </r>
    <r>
      <rPr>
        <sz val="11.5"/>
        <color theme="0"/>
        <rFont val="Arial"/>
        <family val="2"/>
      </rPr>
      <t>de índole interno y externo que pueden afectar de manera significativa el cumplimiento de los objetivos fijados.</t>
    </r>
  </si>
  <si>
    <r>
      <rPr>
        <sz val="12"/>
        <color theme="0"/>
        <rFont val="Arial"/>
        <family val="2"/>
      </rPr>
      <t xml:space="preserve">Consiste en la determinación de las prioridades para la </t>
    </r>
    <r>
      <rPr>
        <b/>
        <sz val="12"/>
        <color theme="0"/>
        <rFont val="Arial"/>
        <family val="2"/>
      </rPr>
      <t>administración de riesgos.</t>
    </r>
  </si>
  <si>
    <t>Aceptabilidad del riesgo</t>
  </si>
  <si>
    <t>MAPA DE CALOR</t>
  </si>
  <si>
    <t>Herramienta gráfica que permite identificar la ubicación del nivel de riesgo.</t>
  </si>
  <si>
    <t>NOTA: La información que se presenta en esta hoja pertenece a la Estructura de Riesgos definida para la UNED.</t>
  </si>
  <si>
    <t>EVALUACION DE RIESGOS</t>
  </si>
  <si>
    <t>SI</t>
  </si>
  <si>
    <t>NO</t>
  </si>
  <si>
    <t>Indicar</t>
  </si>
  <si>
    <r>
      <rPr>
        <b/>
        <sz val="18"/>
        <color indexed="8"/>
        <rFont val="Calibri"/>
        <family val="2"/>
      </rPr>
      <t>Indicaciones</t>
    </r>
    <r>
      <rPr>
        <b/>
        <sz val="14"/>
        <color indexed="8"/>
        <rFont val="Calibri"/>
        <family val="2"/>
      </rPr>
      <t>:</t>
    </r>
    <r>
      <rPr>
        <b/>
        <sz val="14"/>
        <color theme="1"/>
        <rFont val="Calibri"/>
        <family val="2"/>
      </rPr>
      <t xml:space="preserve"> Para cada uno de los factores de riesgo analizados ubique el nivel de riesgo en el Mapa de calor, de acuerdo al valor del nivel de riesgo obtenido.  Incluya en la matriz el número de Riesgo según corresponda (Ejemplo: R1, R2,… R8), ubicando los cuadro  (R1 al R8) que se encuentran al lado derecho del mapa en el cuadrante correspondiente al resultado del nivel de riesgo, esto teniendo en cuenta el valor de probabilidad e impacto asignado a cada riesgo en la hoja de Análisis. Al finalizar continue con la hoja Evaluación.</t>
    </r>
  </si>
  <si>
    <t>Tiene Control?</t>
  </si>
  <si>
    <t>Tiene Control</t>
  </si>
  <si>
    <t xml:space="preserve">Si </t>
  </si>
  <si>
    <t>No</t>
  </si>
  <si>
    <t>Indique</t>
  </si>
  <si>
    <t>CONTROL</t>
  </si>
  <si>
    <t>La interpretación de los resultados será:</t>
  </si>
  <si>
    <r>
      <t>·</t>
    </r>
    <r>
      <rPr>
        <sz val="7"/>
        <color theme="1"/>
        <rFont val="Times New Roman"/>
        <family val="1"/>
      </rPr>
      <t>        </t>
    </r>
    <r>
      <rPr>
        <b/>
        <sz val="12"/>
        <color theme="1"/>
        <rFont val="Arial"/>
        <family val="2"/>
      </rPr>
      <t>Valores entre 0 y 1: </t>
    </r>
    <r>
      <rPr>
        <sz val="12"/>
        <color theme="1"/>
        <rFont val="Arial"/>
        <family val="2"/>
      </rPr>
      <t> Riesgos controlados en forma adecuada</t>
    </r>
  </si>
  <si>
    <r>
      <t>·</t>
    </r>
    <r>
      <rPr>
        <sz val="7"/>
        <color theme="1"/>
        <rFont val="Times New Roman"/>
        <family val="1"/>
      </rPr>
      <t>        </t>
    </r>
    <r>
      <rPr>
        <b/>
        <sz val="12"/>
        <color theme="1"/>
        <rFont val="Arial"/>
        <family val="2"/>
      </rPr>
      <t>Valores entre 1 y 1.2: </t>
    </r>
    <r>
      <rPr>
        <sz val="12"/>
        <color theme="1"/>
        <rFont val="Arial"/>
        <family val="2"/>
      </rPr>
      <t> Riesgos controlados, pero que deben ser objeto de monitoreo y depuración periódica</t>
    </r>
  </si>
  <si>
    <r>
      <t>·</t>
    </r>
    <r>
      <rPr>
        <sz val="7"/>
        <color theme="1"/>
        <rFont val="Times New Roman"/>
        <family val="1"/>
      </rPr>
      <t>        </t>
    </r>
    <r>
      <rPr>
        <b/>
        <sz val="12"/>
        <color theme="1"/>
        <rFont val="Arial"/>
        <family val="2"/>
      </rPr>
      <t>Valores superiores a 1.2 y inferiores a 1.5:</t>
    </r>
    <r>
      <rPr>
        <sz val="12"/>
        <color theme="1"/>
        <rFont val="Arial"/>
        <family val="2"/>
      </rPr>
      <t> Riesgos que deben ser objeto de revisión de controles o implementación de controles nuevos</t>
    </r>
  </si>
  <si>
    <r>
      <t>·</t>
    </r>
    <r>
      <rPr>
        <sz val="7"/>
        <color theme="1"/>
        <rFont val="Calibri"/>
        <family val="2"/>
        <scheme val="minor"/>
      </rPr>
      <t>        </t>
    </r>
    <r>
      <rPr>
        <b/>
        <sz val="11"/>
        <color theme="1"/>
        <rFont val="Arial"/>
        <family val="2"/>
      </rPr>
      <t>Superior a 1.5:</t>
    </r>
    <r>
      <rPr>
        <sz val="11"/>
        <color theme="1"/>
        <rFont val="Arial"/>
        <family val="2"/>
      </rPr>
      <t> Riesgos que deben ser analizados y controles que deben reformularse en su totalidad para reducir tanto sus niveles de exposición como fortalecer sus controles que ayuden a mitigarlos</t>
    </r>
  </si>
  <si>
    <t>1)</t>
  </si>
  <si>
    <t>2)</t>
  </si>
  <si>
    <t>Ninguna</t>
  </si>
  <si>
    <t>1 Ninguna</t>
  </si>
  <si>
    <t>Regular</t>
  </si>
  <si>
    <t>3 Regular</t>
  </si>
  <si>
    <t>2 Mala</t>
  </si>
  <si>
    <t>Mala</t>
  </si>
  <si>
    <t>Muy Buena</t>
  </si>
  <si>
    <t>4 Buena</t>
  </si>
  <si>
    <t>5 Muy Buena</t>
  </si>
  <si>
    <t>Buena</t>
  </si>
  <si>
    <t>Nivel de riesgo Controlado</t>
  </si>
  <si>
    <t>Nivel de Riesgo Puro</t>
  </si>
  <si>
    <t>Controles</t>
  </si>
  <si>
    <t>Responsable</t>
  </si>
  <si>
    <t>Fecha de ejecución</t>
  </si>
  <si>
    <t>Medidas para la administración del riesgo</t>
  </si>
  <si>
    <t>ADMINISTRACION DE RIESGOS</t>
  </si>
  <si>
    <t xml:space="preserve">Valoración efectividad </t>
  </si>
  <si>
    <t>Consiste en la identificación, evaluación, selección y ejecución de medidas para la administración de riesgos.</t>
  </si>
  <si>
    <r>
      <rPr>
        <b/>
        <sz val="14"/>
        <color theme="1"/>
        <rFont val="Calibri"/>
        <family val="2"/>
        <scheme val="minor"/>
      </rPr>
      <t>Indicaciones:</t>
    </r>
    <r>
      <rPr>
        <b/>
        <sz val="11"/>
        <color theme="0"/>
        <rFont val="Calibri"/>
        <family val="2"/>
        <scheme val="minor"/>
      </rPr>
      <t xml:space="preserve"> En las casillas de Ámbito indentifiquen los ámbitos (eligiéndolos, en la flecha que aparece al lado derecho de la casilla) en los cuales se presentan riesgos en la dependencia a analizar, posteriormente identifiquen los riesgos dentro del ámbito elegido (eligiéndolos, en la flecha que aparece al lado derecho de la casilla) y finalmente identifiquen los factores de cada riesgo (eligiéndolos, en la flecha que aparece al lado derecho de la casilla). Deben identificar 15 factores que puedan presentarse en la dependencia elegida para realizar el proyecto. Pueden ser del mismo ámbito o de diferentes ambitos. Al finalizar sigan con la hoja Análisis de Riesgo Puro.</t>
    </r>
  </si>
  <si>
    <r>
      <rPr>
        <b/>
        <sz val="18"/>
        <color theme="1"/>
        <rFont val="Calibri"/>
        <family val="2"/>
        <scheme val="minor"/>
      </rPr>
      <t>Indicaciones</t>
    </r>
    <r>
      <rPr>
        <b/>
        <sz val="14"/>
        <color theme="1"/>
        <rFont val="Calibri"/>
        <family val="2"/>
        <scheme val="minor"/>
      </rPr>
      <t xml:space="preserve">: </t>
    </r>
    <r>
      <rPr>
        <b/>
        <sz val="14"/>
        <color theme="0"/>
        <rFont val="Calibri"/>
        <family val="2"/>
        <scheme val="minor"/>
      </rPr>
      <t>Los 15 factores de riesgo identificados en la etapa anterior deben ser analizados para ello: 1. Definan el tipo de riesgo entre externo e interno (eligiéndolo, en la flecha que aparece al lado derecho de la casilla). 2. Definan la probabilidad de ocurrencia del evento (eligiéndola, en la flecha que aparece al lado derecho de la casilla). 3. Definan la consecuencia del evento (eligiéndola, en la flecha que aparece al lado derecho de la casilla). 4. Observen el nivel de riesgo y el color en el mapa de calor que resulta del análisis de cada uno de los factores de riesgo.  Al finalizar continuen con la hoja Mapa de Calor.</t>
    </r>
  </si>
  <si>
    <t xml:space="preserve">                                       ANÁLISIS DE RIESGOS PUROS</t>
  </si>
  <si>
    <t>Consiste en la determinación del nivel de riesgo teniendo en cuenta la efectividad de los controles existentes.</t>
  </si>
  <si>
    <r>
      <rPr>
        <b/>
        <sz val="18"/>
        <color theme="1"/>
        <rFont val="Calibri"/>
        <family val="2"/>
        <scheme val="minor"/>
      </rPr>
      <t>Indicaciones</t>
    </r>
    <r>
      <rPr>
        <b/>
        <sz val="14"/>
        <color theme="1"/>
        <rFont val="Calibri"/>
        <family val="2"/>
        <scheme val="minor"/>
      </rPr>
      <t>:</t>
    </r>
    <r>
      <rPr>
        <b/>
        <sz val="14"/>
        <color theme="0"/>
        <rFont val="Calibri"/>
        <family val="2"/>
        <scheme val="minor"/>
      </rPr>
      <t xml:space="preserve"> Teniendo ya definido el riesgo puro se realiza el análisis de los controles existentes para obtener el riesgo tratado. 1. Definan para cada uno de los factores si se cuenta con controles para el mismo (elijan si se tienen o no controles en la flecha que aparece al lado derecho de la casilla). 2. En el caso de tener controles describa los mismos,  máximo dos (si no existen controles solo deben observar el valor obtenido en el nivel de riesgo controlado, compárenlo con el nivel de riesgo puro y sigan con la hoja de Evaluación). 3. Valoren la efectividad de los controles existentes desde dos puntos de vista: la efectividad de los controles en la probabilidad de ocurrencia del factor de riesgo y la efectividad de los controles en la consecuencia.  4. Observen el nivel de riesgo controlado obtenido y compárenlo con el nivel de riesgo puro. Al finalizar continue con la hoja Evaluación.</t>
    </r>
  </si>
  <si>
    <r>
      <rPr>
        <b/>
        <sz val="14"/>
        <rFont val="Calibri"/>
        <family val="2"/>
        <scheme val="minor"/>
      </rPr>
      <t>Indicaciones:</t>
    </r>
    <r>
      <rPr>
        <b/>
        <sz val="11"/>
        <color theme="0"/>
        <rFont val="Calibri"/>
        <family val="2"/>
        <scheme val="minor"/>
      </rPr>
      <t xml:space="preserve"> Teniendo en cuenta los factores de riesgo identificados, el nivel de riesgo controlado de cada uno de ellos y los parámetros de aceptabilidad de riesgos institucionales definidos en las Orientaciones para el funcionamiento del SEVRI en la UNED, indiquen si cada factor de riesgo es aceptable o no, esto en la columan de aceptabilidad del riesgo (eligiéndo si o no en la flecha que aparece al lado derecho de la casilla).  Al finalizar continuen con la hoja Administración.</t>
    </r>
  </si>
  <si>
    <t>Factor</t>
  </si>
  <si>
    <t>Categoría</t>
  </si>
  <si>
    <t>PROCESO:</t>
  </si>
  <si>
    <t>PAGO DE PLANILLAS: Pagar los servicios brindados por el funcionario de la UNED.</t>
  </si>
  <si>
    <t>PAGO DE RETENCIONES, PROVEEDORES Y SERVICIOS PROFESIONALES: Pagar los bienes y servicios contratados para el funcionamiento de la de la Universidad.</t>
  </si>
  <si>
    <t>ADMINISTRACION DE INGRESOS: Administrar adecuadamente los ingresos financieros de la Universidad.</t>
  </si>
  <si>
    <t>TOMA Y REGISTRO DE INVERSIONES: Maximizar los recursos financieros de la Universidad.</t>
  </si>
  <si>
    <t>RECUPERACIÓN DE CUENTAS POR COBRAR: Recuperar el dinero adeudados a la Universidad.</t>
  </si>
  <si>
    <t>RECUPERACIÓN DE CUENTAS POR COBRAR DE CARGAS SOCIALES :  Recuperar el dinero por pagos erróneos realizados por la Universidad sobre cargas sociales.</t>
  </si>
  <si>
    <t>DEVOLUCIONES DE DINERO A ESTUDIANTES: Devolver los dineros recibidos de más por parte de los estudiantes.</t>
  </si>
  <si>
    <t>REINTEGRO DE FONDOS DE TRABAJO: Reintegrar los fondos de trabajo para garantizar la continuidad de los pagos.</t>
  </si>
  <si>
    <t>Indicar Proceso</t>
  </si>
  <si>
    <t>2. ¿Por qué razón o razones se podría generar la situación descrita en el punto 1?</t>
  </si>
  <si>
    <t>R1</t>
  </si>
  <si>
    <t>R2</t>
  </si>
  <si>
    <t>R3</t>
  </si>
  <si>
    <t>R4</t>
  </si>
  <si>
    <t>R5</t>
  </si>
  <si>
    <t>R6</t>
  </si>
  <si>
    <t>R7</t>
  </si>
  <si>
    <t>R8</t>
  </si>
  <si>
    <t>R9</t>
  </si>
  <si>
    <t>R10</t>
  </si>
  <si>
    <t>R11</t>
  </si>
  <si>
    <t>R12</t>
  </si>
  <si>
    <t>R13</t>
  </si>
  <si>
    <t>R14</t>
  </si>
  <si>
    <t>R15</t>
  </si>
  <si>
    <t>R16</t>
  </si>
  <si>
    <t>R17</t>
  </si>
  <si>
    <t>R18</t>
  </si>
  <si>
    <t>R19</t>
  </si>
  <si>
    <t>R20</t>
  </si>
  <si>
    <t>CATEGORÍA</t>
  </si>
  <si>
    <t>=+'Nueva Opción'!d12</t>
  </si>
  <si>
    <t>+'Nueva Opción'!D14</t>
  </si>
  <si>
    <t>+'Nueva Opción'!D16</t>
  </si>
  <si>
    <t>Indicaciones: Finalmente al evaluar los factores se tienen identificados cuales de estos deben ser administrados. 1. Transcriba los factores de riesgo que no fueron aceptados. 2. Describa para cada uno de los factores dos medidas para administrarlos (tener en cuenta las Directrices del SEVRI de la CGR en el apartado de Administración de riesgos). 3. Defina los responsables de la ejecución de estas medidas. 4. Defina la fecha de ejecución de estas medidas.</t>
  </si>
  <si>
    <t xml:space="preserve">Formulación del 
Plan Operativo y Presupuesto Ordinario
</t>
  </si>
  <si>
    <t>Formulación de Modificaciones Presupuestarias</t>
  </si>
  <si>
    <t>Formulación de Presupuestos Extraordinarios</t>
  </si>
  <si>
    <t>Planificación Estratégica</t>
  </si>
  <si>
    <t>Indicadores de Gestión</t>
  </si>
  <si>
    <t>Imagen</t>
  </si>
  <si>
    <t>Planificación de Recursos</t>
  </si>
  <si>
    <t>Alineamiento con la Estrategia</t>
  </si>
  <si>
    <t>Evaluación de la Planificación</t>
  </si>
  <si>
    <t>Información cualitativa y cuantitativa</t>
  </si>
  <si>
    <t>Imagen Externa</t>
  </si>
  <si>
    <t>Planificación de Presupuesto</t>
  </si>
  <si>
    <t>Planificación del Prespuestos Extraordinario</t>
  </si>
  <si>
    <t>Modificación Presupuestaria</t>
  </si>
  <si>
    <t>Talento Humano</t>
  </si>
  <si>
    <t>Capital de conocimiento</t>
  </si>
  <si>
    <t>Competencias</t>
  </si>
  <si>
    <t>Disposición al cambio</t>
  </si>
  <si>
    <t>Administración del recurso humano</t>
  </si>
  <si>
    <t>Clima laboral</t>
  </si>
  <si>
    <t>Cantidad de recurso humano</t>
  </si>
  <si>
    <t>Recursos Humanos</t>
  </si>
  <si>
    <t>Capacidad de respuesta</t>
  </si>
  <si>
    <t>Comunicación</t>
  </si>
  <si>
    <t>Normativa interna</t>
  </si>
  <si>
    <t>Satisfacción del cliente</t>
  </si>
  <si>
    <t>Compras e Inventarios</t>
  </si>
  <si>
    <t>Hacinamiento</t>
  </si>
  <si>
    <t>Cumplimiento de normativa interna</t>
  </si>
  <si>
    <t xml:space="preserve">Contratación de terceros </t>
  </si>
  <si>
    <t>Bienes e inventarios</t>
  </si>
  <si>
    <t>Equipo</t>
  </si>
  <si>
    <t>Gestión de compras</t>
  </si>
  <si>
    <t>Infraestructura</t>
  </si>
  <si>
    <t>Servicios generales</t>
  </si>
  <si>
    <t>Servicios básicos</t>
  </si>
  <si>
    <t>Instalaciones físicas</t>
  </si>
  <si>
    <t>Equipo de Transporte</t>
  </si>
  <si>
    <t>Equipo de Limpieza</t>
  </si>
  <si>
    <t>Equipo de Vigilancia</t>
  </si>
  <si>
    <t>Equipo para Correspondencia</t>
  </si>
  <si>
    <t>Equipo de mantenimiento</t>
  </si>
  <si>
    <t>Planta Eléctrica</t>
  </si>
  <si>
    <t>Equipo médico</t>
  </si>
  <si>
    <t>Permisos Médicos</t>
  </si>
  <si>
    <t>Salud ocupacional e higiene laboral</t>
  </si>
  <si>
    <t>Normativa técnica en Salud Ocupacional</t>
  </si>
  <si>
    <t>Mantenimiento preventivo.</t>
  </si>
  <si>
    <t>Rutas de evacuación</t>
  </si>
  <si>
    <t>Equipos de Extinción de Incendios</t>
  </si>
  <si>
    <t>Equipos de detección de Incendios</t>
  </si>
  <si>
    <t xml:space="preserve">Condiciones estructurales </t>
  </si>
  <si>
    <t>Riesgos Ergonómicos</t>
  </si>
  <si>
    <t>Orden y Limpieza</t>
  </si>
  <si>
    <t>Ambiental</t>
  </si>
  <si>
    <t>Desastres Naturales</t>
  </si>
  <si>
    <t>Daño Ambiental</t>
  </si>
  <si>
    <t>Contratos Comerciales</t>
  </si>
  <si>
    <t>Legales</t>
  </si>
  <si>
    <t>Deterioro de imagen</t>
  </si>
  <si>
    <t>Procesos Administrativos</t>
  </si>
  <si>
    <t>Resultados de Proyectos</t>
  </si>
  <si>
    <t>Adquisición de Activos en proyectos</t>
  </si>
  <si>
    <t>Enriquecimiento ílicito</t>
  </si>
  <si>
    <t>Seguridad Institucional</t>
  </si>
  <si>
    <t xml:space="preserve">Robos  </t>
  </si>
  <si>
    <t>Instalaciones Universitarias</t>
  </si>
  <si>
    <t>PROCESO DE INVENTARIOS: se incluye la materia prima, producto en proceso, producto terminado y mercadería en tránsito.</t>
  </si>
  <si>
    <t>Negociaciones gubernamentales.</t>
  </si>
  <si>
    <t>Cooperación</t>
  </si>
  <si>
    <t>1 DIRECCION SUPERIOR Y PLANIFICACION</t>
  </si>
  <si>
    <t>00 Consejo Universitario</t>
  </si>
  <si>
    <t>02 Rectoría</t>
  </si>
  <si>
    <t>04 Programa Colegio Nacional de Educación a Distancia, CONED</t>
  </si>
  <si>
    <t>08 Tribunal Electoral de la UNED, TEUNED</t>
  </si>
  <si>
    <t>09 Congresos, seminarios y actividades similares</t>
  </si>
  <si>
    <t>10 Oficina Jurídica</t>
  </si>
  <si>
    <t>11 Dirección Defensoría de los Estudiantes</t>
  </si>
  <si>
    <t>13 Oficina Institucional de Mercadeo y Comunicación</t>
  </si>
  <si>
    <t>15 Programa Agenda Joven</t>
  </si>
  <si>
    <t>16 Consejo de Becas Institucional</t>
  </si>
  <si>
    <t>12 Dirección de Tecnología de Información y Comunicaciones</t>
  </si>
  <si>
    <t>14 Vicerrectoría de Planificación</t>
  </si>
  <si>
    <t>15 Centro de Planificación y Programación Institucional</t>
  </si>
  <si>
    <t>16 Centro de Investigación y Evaluación Institucional</t>
  </si>
  <si>
    <t>17 Dirección de Internacionalización y Cooperación</t>
  </si>
  <si>
    <t>18 Programa de Colegios Científicos</t>
  </si>
  <si>
    <t>19 Programa de Valoración de la Gestión Administrativa y el Riesgo Institucional (PROVAGARI)</t>
  </si>
  <si>
    <t>17 Auditoría Interna</t>
  </si>
  <si>
    <t>01 Programa de Simplificación de Procesos y Gobierno Digital</t>
  </si>
  <si>
    <t>2. ADMINISTRACION GENERAL</t>
  </si>
  <si>
    <t>20 Vicerrectoría Ejecutiva</t>
  </si>
  <si>
    <t>22 Oficina de Contratación y Suministros</t>
  </si>
  <si>
    <t>23 Centro de Salud Ocupacional</t>
  </si>
  <si>
    <t>24 Oficina de Recursos Humanos</t>
  </si>
  <si>
    <t>25 Oficina de Servicios Generales</t>
  </si>
  <si>
    <t>30 Dirección Financiera</t>
  </si>
  <si>
    <t>32 Oficina de Presupuesto</t>
  </si>
  <si>
    <t>33 Oficina de Control de Presupuesto</t>
  </si>
  <si>
    <t>ESTRUCTURA PRESUPUESTARIA 2014</t>
  </si>
  <si>
    <t>34 Oficina de Contabilidad General</t>
  </si>
  <si>
    <t>35 Oficina de Tesorería</t>
  </si>
  <si>
    <t>36 Servicio Médico</t>
  </si>
  <si>
    <t>01 Apoyo a la gestión administrativa de recursos del Fondo del Sistema</t>
  </si>
  <si>
    <t>02 Becas para estudios de postgrado para funcionarios universitarios</t>
  </si>
  <si>
    <t>03 Compromisos del Fondo del Sistema</t>
  </si>
  <si>
    <t>05 Implementación de un mecanismo de administración de vehículos</t>
  </si>
  <si>
    <t>3. VIDA ESTUDIANTIL</t>
  </si>
  <si>
    <t>36 Dirección de Asuntos Estudiantiles</t>
  </si>
  <si>
    <t>37 Oficina de Registro y Administración Estudiantil</t>
  </si>
  <si>
    <t>40 Oficina de Orientación y Desarrollo Estudiantil</t>
  </si>
  <si>
    <t>41 Oficina de Atención Socioeconómica</t>
  </si>
  <si>
    <t>80 Oficina de Promoción Estudiantil</t>
  </si>
  <si>
    <t>81 Fondo Solidario Estudiantil</t>
  </si>
  <si>
    <t>01 Federación de Estudiantes, FEUNED</t>
  </si>
  <si>
    <t>01 Articulación de políticas de accesibilidad a la educación superior</t>
  </si>
  <si>
    <t>03 Programa Éxito Académico</t>
  </si>
  <si>
    <t>04 Red Universitaria Estatal de Voluntariado Estudiantil (RED-UNIVES)</t>
  </si>
  <si>
    <t>06 Programa nacional y participaciones internacionales</t>
  </si>
  <si>
    <t>10 Red Universitaria Costarricense de Universidades Promotoras de Salud</t>
  </si>
  <si>
    <t>13 FEES - Fondo de Movilidad Estudiantil Internacional</t>
  </si>
  <si>
    <t>14 Agrupación Cultural Universitaria Costarricense</t>
  </si>
  <si>
    <t>4. DOCENCIA</t>
  </si>
  <si>
    <t>40 Vicerrectoría Académica</t>
  </si>
  <si>
    <t>41 Centro de Información, Documentación y Recursos Bibliográficos</t>
  </si>
  <si>
    <t>42 Centro de Operaciones Académicas</t>
  </si>
  <si>
    <t>43 Dirección de Centros Universitarios</t>
  </si>
  <si>
    <t>75 Centro de Educación Ambiental</t>
  </si>
  <si>
    <t>76 Programa de Apoyo Curricular y Evaluación del Aprendizaje, PACE</t>
  </si>
  <si>
    <t>77 Centro de Capacitación en Educación a Distancia, CECED</t>
  </si>
  <si>
    <t>78 Programa de Autoevaluación Académica</t>
  </si>
  <si>
    <t>80 Plan de Mejoras de Programas en Acreditación</t>
  </si>
  <si>
    <t>44 Escuela de Administración</t>
  </si>
  <si>
    <t>45 Escuela de Ciencias Exactas y Naturales</t>
  </si>
  <si>
    <t>46 Escuela de Ciencias Sociales y Humanidades</t>
  </si>
  <si>
    <t>48 Escuela de Educación</t>
  </si>
  <si>
    <t>90 Programa de Gerontología</t>
  </si>
  <si>
    <t>95 Instituto de Estudios de Género</t>
  </si>
  <si>
    <t>49 Dirección Sistema de Estudios de Postgrado</t>
  </si>
  <si>
    <t>01 SAN JOSE</t>
  </si>
  <si>
    <t>02 QUEPOS</t>
  </si>
  <si>
    <t>03 CARTAGO</t>
  </si>
  <si>
    <t>04 ALAJUELA</t>
  </si>
  <si>
    <t>05 SAN CARLOS</t>
  </si>
  <si>
    <t>06 PALMARES</t>
  </si>
  <si>
    <t>07 NICOYA</t>
  </si>
  <si>
    <t>08 CAÑAS</t>
  </si>
  <si>
    <t>09 PUNTARENAS</t>
  </si>
  <si>
    <t>10 CIUDAD NEILLY</t>
  </si>
  <si>
    <t>11 OSA</t>
  </si>
  <si>
    <t>12 LIMON</t>
  </si>
  <si>
    <t>13 SAN ISIDRO</t>
  </si>
  <si>
    <t>14 SIQUIRRES</t>
  </si>
  <si>
    <t>15 GUAPILES</t>
  </si>
  <si>
    <t>16 OROTINA</t>
  </si>
  <si>
    <t>17 SARAPIQUI</t>
  </si>
  <si>
    <t>18 PURISCAL</t>
  </si>
  <si>
    <t>19 SAN VITO</t>
  </si>
  <si>
    <t>20 JICARAL</t>
  </si>
  <si>
    <t>21 LA CRUZ</t>
  </si>
  <si>
    <t>22 UPALA</t>
  </si>
  <si>
    <t>23 SAN MARCOS</t>
  </si>
  <si>
    <t>24 LIBERIA</t>
  </si>
  <si>
    <t>25 TURRIALBA</t>
  </si>
  <si>
    <t>26 BUENOS AIRES</t>
  </si>
  <si>
    <t>27 SANTA CRUZ</t>
  </si>
  <si>
    <t>28 LA REFORMA</t>
  </si>
  <si>
    <t>29 HEREDIA</t>
  </si>
  <si>
    <t>30 ATENAS</t>
  </si>
  <si>
    <t>31 TILARAN</t>
  </si>
  <si>
    <t>32 MONTEVERDE</t>
  </si>
  <si>
    <t>33 PUERTO JIMENEZ</t>
  </si>
  <si>
    <t>34 DESAMPARADOS</t>
  </si>
  <si>
    <t>35 PAVON</t>
  </si>
  <si>
    <t>36 TALAMANCA</t>
  </si>
  <si>
    <t>37 ACOSTA</t>
  </si>
  <si>
    <t>01 Programa Interinstitucional e Interuniversitario de Postgrado Bimodal en Ciencias Naturales para el Desarrollo, Maestría y Doctorado Internacional para el Desarrollo</t>
  </si>
  <si>
    <t>05 Licenciatura en Enfermería en la Zona Sur-Sur, II Promoción</t>
  </si>
  <si>
    <t>14 Apertura de la Licenciatura de la Carrera de Trabajo Social en la Región Huetar Atlántica</t>
  </si>
  <si>
    <t>15 Diagnóstico de necesidades de formación de docentes de Tercer Ciclo de la Enseñanza General Básica y IV Ciclo de la Educación Diversificada de las comunidades indígenas y diseño del plan de estudio</t>
  </si>
  <si>
    <t>01 Sede Interuniversitaria de Alajuela (Anfitrión)</t>
  </si>
  <si>
    <t>5. EXTENSION</t>
  </si>
  <si>
    <t>01 Centro de Idiomas</t>
  </si>
  <si>
    <t>02 Programa de Desarrollo Gerencial</t>
  </si>
  <si>
    <t>03 Instituto de Formación y Capacitación Municipal</t>
  </si>
  <si>
    <t>04 Programa de Técnico en Computación e Informática</t>
  </si>
  <si>
    <t>05 Programa de Gestión Local</t>
  </si>
  <si>
    <t>06 Programa de Promoción Cultural</t>
  </si>
  <si>
    <t>07 Programa de Desarrollo Educativo</t>
  </si>
  <si>
    <t>50 Dirección de Extensión Universitaria</t>
  </si>
  <si>
    <t>07 Programa Interinstitucional Aula Móvil</t>
  </si>
  <si>
    <t>14 Talleres lúdico creativos</t>
  </si>
  <si>
    <t>15 Capacitación interuniversitaria para el fortalecimiento de competencias en extensión y acción social</t>
  </si>
  <si>
    <t>16 Difusión de los Informes del Estado de la Nación</t>
  </si>
  <si>
    <t>20 Fortalecimiento del idioma inglés para estudiantes y funcionarios de la UNED</t>
  </si>
  <si>
    <t>21 Coordinación de líneas estratégicas descentralizadas</t>
  </si>
  <si>
    <t>22 Fondo para la articulación de la extensión y acción social universitaria</t>
  </si>
  <si>
    <t>26 Empoderar y emprender: las personas adultas mayores protagonistas y agentes de cambio</t>
  </si>
  <si>
    <t>27 Promoción de la mejora continua de la extensión y acción social interuniversitaria</t>
  </si>
  <si>
    <t>28 Fortalecimiento de la organización de las mujeres campesinas para la soberanía alimentaria y la nutrición en las Zonas Atlántica y Pacífico Sur</t>
  </si>
  <si>
    <t>30 Estrategia para el fomento de las vocaciones científicas en la Educación Media a partir de la difusión de la nanociencia y nanotecnología</t>
  </si>
  <si>
    <t>31 Programa para fortalecer la apropiación social de la matemática y el aprendizaje continuo</t>
  </si>
  <si>
    <t>32 Promoción de la seguridad alimentaria y nutricional en las parcelas Vegas Las Palmas del distrito de Sixaola, cantón de Talamanca</t>
  </si>
  <si>
    <t>33 Coordinación con pueblos indígenas</t>
  </si>
  <si>
    <t>34 Gestión del riesgo del desastre</t>
  </si>
  <si>
    <t>35 Persona adulta mayor CONARE</t>
  </si>
  <si>
    <t>6. INVESTIGACIÓN</t>
  </si>
  <si>
    <t>01 Vicerrectoría de Investigación</t>
  </si>
  <si>
    <t>02 Programa de Investigación en Fundamentos de la Educación a Distancia</t>
  </si>
  <si>
    <t>03 Centro de Investigación en Cultura y Desarrollo</t>
  </si>
  <si>
    <t>10 Fondo de apoyo para el fortalecimiento de alianzas estratégicas para el desarrollo de proyectos colaborativos internacionales</t>
  </si>
  <si>
    <t>11 Adquisición conjunta de bases de datos referenciales, de texto completo y revistas científicas en formato electrónico: 2011-2015</t>
  </si>
  <si>
    <t>17 Programa de mejoramiento de la calidad de las publicaciones científicas de las Universidades Públicas Costarricenses</t>
  </si>
  <si>
    <t>27 Diseño de una metodología para la construcción de indicadores de producción académica de las universidades estatales</t>
  </si>
  <si>
    <t>29 Jornadas de Investigación</t>
  </si>
  <si>
    <t>30 Mejoramiento de la eficiencia del biocontrolador Trichoderma SP mediante la adición de nanopolímero de origen natural como coadyuvante para el control biológico de enfermedades en piña y chile</t>
  </si>
  <si>
    <t>31 Monitoreo de patógenos y de plomo en zonas urbanas costarricenses utilizando palomas (Columbia livia) y líquenes como bioindicadores</t>
  </si>
  <si>
    <t>32 De la ciencia a la empresa: Gestión del cambio para mejorar la transferencia de conocimientos y la colaboración entre las instituciones de educación superior y su entorno económico. “UNI-TRANSFER”. Programa de capacitación</t>
  </si>
  <si>
    <t>33 Caracterización molecular y selección preliminar de hongos entomopatógenos como potenciales agentes de control biológico de áfidos en cítricos</t>
  </si>
  <si>
    <t>34 Ecología del virus dengue en ambientes domiciliares: ¿es el murciélago reservorio, hospedero o involucrado accidental en la transmisión del dengue?</t>
  </si>
  <si>
    <t>35 Indicadores de sostenibilidad para los Campus Universitarios Estatales</t>
  </si>
  <si>
    <t>7. PRODUCCION Y DISTRIBUCION DE MATERIALES</t>
  </si>
  <si>
    <t>60 Dirección de Producción de Materiales Didácticos</t>
  </si>
  <si>
    <t>62 Programa de Producción de Material Audiovisual</t>
  </si>
  <si>
    <t>63 Programa de Vídeoconferencia</t>
  </si>
  <si>
    <t>65 Dirección Editorial</t>
  </si>
  <si>
    <t>67 Oficina de Distribución y Ventas</t>
  </si>
  <si>
    <t>01 Promoción regional de las publicaciones en las Universidades Estatales</t>
  </si>
  <si>
    <t>02 Socialización del conocimiento mediante el libro digital</t>
  </si>
  <si>
    <t>8. INVERSIONES</t>
  </si>
  <si>
    <t>70 Inversiones</t>
  </si>
  <si>
    <t>04 Nuevas tecnologías de la información</t>
  </si>
  <si>
    <t>9. ACUERDO DE MEJORAMIENTO INSTITUCIONAL, AMI</t>
  </si>
  <si>
    <t>01 Gestión Administrativa del AMI</t>
  </si>
  <si>
    <t>01 Red de Centros Universitarios para la innovación y el desarrollo local y nacional</t>
  </si>
  <si>
    <t>02 Centro de Gestión de Cambio y Desarrollo Regional: CeU Cartago</t>
  </si>
  <si>
    <t>03 Centro de Gestión de Cambio y Desarrollo Regional: CeU Puntarenas</t>
  </si>
  <si>
    <t>04 Mejorar la equidad de acceso de los estudiantes a los recursos de aprendizaje digitales y en Internet</t>
  </si>
  <si>
    <t>05 Diversificar la oferta académica de ingenierías</t>
  </si>
  <si>
    <t>06 Formación y capacitación para el fortalecimiento del modelo de educación a distancia</t>
  </si>
  <si>
    <t>07 Diversificar y ampliar la producción multimedia digital y en Internet</t>
  </si>
  <si>
    <t>08 Fortalecer la producción, experimentación y la investigación para el desarrollo tecnológico y la innovación en la UNED</t>
  </si>
  <si>
    <t>09 Sistema de información para el apoyo a la toma de decisiones y la gestión institucional</t>
  </si>
  <si>
    <t>91 Centro de Investigación, Transferencia de Tecnología y Educación para el Desarrollo, CITTED</t>
  </si>
  <si>
    <t>9. ACUERDO DE MEJORAMIENTO INSTITUCIONAL (AMI)</t>
  </si>
  <si>
    <t>Programa:</t>
  </si>
  <si>
    <t>Subprograma:</t>
  </si>
  <si>
    <t>Actividad:</t>
  </si>
  <si>
    <t>Programas</t>
  </si>
  <si>
    <t>01 Dirección Superior</t>
  </si>
  <si>
    <t>02 Planificación</t>
  </si>
  <si>
    <t>03 Auditoría</t>
  </si>
  <si>
    <t>07 Gobierno Digital</t>
  </si>
  <si>
    <t>01 Administración General</t>
  </si>
  <si>
    <t>10 Fondo del Sistema Área Administrativa</t>
  </si>
  <si>
    <t>01 Asuntos Estudiantiles</t>
  </si>
  <si>
    <t>02 Actividades Estudiantiles</t>
  </si>
  <si>
    <t>10 Fondo del Sistema Área Vida Estudiantil</t>
  </si>
  <si>
    <t>01 Servicios de Apoyo a la Docencia</t>
  </si>
  <si>
    <t>02 Docente</t>
  </si>
  <si>
    <t>03 Posgrados</t>
  </si>
  <si>
    <t>04 Centros Universitarios</t>
  </si>
  <si>
    <t>10 Fondo del Sistema Área Docencia</t>
  </si>
  <si>
    <t>16 Sede Interuniversitaria de Alajuela</t>
  </si>
  <si>
    <t>01 Extensión</t>
  </si>
  <si>
    <t>10 Fondo del Sistema Área Extensión</t>
  </si>
  <si>
    <t>01 Investigación</t>
  </si>
  <si>
    <t>10 Fondo del Sistema Área Investigación</t>
  </si>
  <si>
    <t>01 Elaboración de Materiales</t>
  </si>
  <si>
    <t>02 Producción y Distribución de Materiales</t>
  </si>
  <si>
    <t>10 Fondo del Sistema Área Producción de Materiales</t>
  </si>
  <si>
    <t>01 Inversiones</t>
  </si>
  <si>
    <t>02 Fondo del Sistema</t>
  </si>
  <si>
    <t>01 Gestión Administrativa</t>
  </si>
  <si>
    <t>02 Iniciativas del AMI – UNED</t>
  </si>
  <si>
    <t>Riesgo</t>
  </si>
  <si>
    <t>La medida de control no contribuye a que el efecto del riesgo sea contrarrestado y no se aplica.</t>
  </si>
  <si>
    <t>La medida de control contribuye poco a que el efecto del riesgo sea contrarrestado y se aplica pocas veces.</t>
  </si>
  <si>
    <t>La medida de control contribuye parcialmente a que el efecto del riesgo sea contrarrestado y se aplica algunas veces.</t>
  </si>
  <si>
    <t>La medida de control contribuye a que el efecto del riesgo sea bien contrarrestado y la mayoría de las veces se aplique.</t>
  </si>
  <si>
    <t>La medida de control contribuye a que el efecto del riesgo sea completamente mitigado o minimizado en su totalidad y se aplique.</t>
  </si>
  <si>
    <t>EFECTIVIDAD y Aplicabilidad</t>
  </si>
  <si>
    <t>1. DIRECCION SUPERIOR Y PLANIFICACION</t>
  </si>
  <si>
    <t>Valores éticos</t>
  </si>
  <si>
    <t>Respuesta oportuna</t>
  </si>
  <si>
    <t>Documentación</t>
  </si>
  <si>
    <t>Gestión de la Documentación</t>
  </si>
  <si>
    <t>Procedimientos</t>
  </si>
  <si>
    <t>Efectividad</t>
  </si>
  <si>
    <t>Atención del Usuario</t>
  </si>
  <si>
    <t>Actividades de control sobre el patrimonio</t>
  </si>
  <si>
    <t>Sistemas de Información Integrado</t>
  </si>
  <si>
    <t>Incendios</t>
  </si>
  <si>
    <t>Utilización de Relaciones</t>
  </si>
  <si>
    <t>Becas e intercambios a funcionarios</t>
  </si>
  <si>
    <t>Contratos Académicos</t>
  </si>
  <si>
    <t>Proyectos Nacionales e Internacionales</t>
  </si>
  <si>
    <t>Políticas Públicas</t>
  </si>
  <si>
    <t>Bitácoras</t>
  </si>
  <si>
    <t>Seguridad</t>
  </si>
  <si>
    <t>Valoración de la Efectividad del Control</t>
  </si>
  <si>
    <t>Valoración de la Aplicabilidad del Control</t>
  </si>
  <si>
    <t>Valor</t>
  </si>
  <si>
    <t>Valor Promedio</t>
  </si>
  <si>
    <t>Valor Promedio por Control</t>
  </si>
  <si>
    <t>Nivel de Riesgo Controlado</t>
  </si>
  <si>
    <t>ANÁLISIS DE RIESGOS CONTROLADOS</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</si>
  <si>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</si>
  <si>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</si>
  <si>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</si>
  <si>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</si>
  <si>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</si>
  <si>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</si>
  <si>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</si>
  <si>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</si>
  <si>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</si>
  <si>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</si>
  <si>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</si>
  <si>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</si>
  <si>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</si>
  <si>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</si>
  <si>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</si>
  <si>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</si>
  <si>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</si>
  <si>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</si>
  <si>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</si>
  <si>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</si>
  <si>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</si>
  <si>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</si>
  <si>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</si>
  <si>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PROGRAMA</t>
  </si>
  <si>
    <t>SUBPROGRAMA</t>
  </si>
  <si>
    <t>ACTIVIDAD</t>
  </si>
  <si>
    <t>NIVEL RIESGO RESIDUAL</t>
  </si>
  <si>
    <t>RESPONSABLE</t>
  </si>
  <si>
    <t>FECHA DE EJECUCIÓN</t>
  </si>
  <si>
    <t>EVENTO</t>
  </si>
  <si>
    <t>UNIVERSIDAD ESTATAL A DISTANCIA</t>
  </si>
  <si>
    <t>VICERRECTORÍA DE PLANIFICACIÓN</t>
  </si>
  <si>
    <t>Nombre del Asesor:</t>
  </si>
  <si>
    <t>Nombre del Responsable</t>
  </si>
  <si>
    <t>Fecha:</t>
  </si>
  <si>
    <t>Firma</t>
  </si>
  <si>
    <t>Medidas para la Administración del Riesgo</t>
  </si>
  <si>
    <t>PROCESO</t>
  </si>
  <si>
    <t>Ruptura</t>
  </si>
  <si>
    <t>Gestión de Proyectos</t>
  </si>
  <si>
    <t>UNED</t>
  </si>
  <si>
    <t>REPORTE TALLER DE VALORACIÓN DE RIESGO</t>
  </si>
  <si>
    <t>Presentes:</t>
  </si>
  <si>
    <t>Firma:</t>
  </si>
  <si>
    <t>Recursos</t>
  </si>
  <si>
    <t>Formalización de Convenios</t>
  </si>
  <si>
    <t>Satisfacción del Usuario</t>
  </si>
  <si>
    <t>Instalaciones Eléctricas.</t>
  </si>
  <si>
    <t>Vandalismo</t>
  </si>
  <si>
    <t>Servicios públicos</t>
  </si>
  <si>
    <t>01_Dirección Superior</t>
  </si>
  <si>
    <t>02_ Planificación</t>
  </si>
  <si>
    <t>03_ Auditoría</t>
  </si>
  <si>
    <t>07_ Gobierno Digital</t>
  </si>
  <si>
    <t>PROGRAMAS</t>
  </si>
  <si>
    <t>Póliza</t>
  </si>
  <si>
    <t>Infraestructura lógica (tecnológica)</t>
  </si>
  <si>
    <t>Supervisión de Personal</t>
  </si>
  <si>
    <t>PROCI</t>
  </si>
  <si>
    <t>1. ¿Qué puede ocurrir, para que el proceso se viera significativamente afectado?</t>
  </si>
  <si>
    <t>3. En caso de que se presente la situación descrita en la respuesta 1, ¿cómo se vería afectada su dependencia?</t>
  </si>
  <si>
    <t>Capacitación</t>
  </si>
  <si>
    <t>Idoneidad de Requisitos</t>
  </si>
  <si>
    <t>Comunicación defectuosa</t>
  </si>
  <si>
    <t>Metodologías</t>
  </si>
  <si>
    <t>Accidentes</t>
  </si>
  <si>
    <t>Autenticación y/o emisión de certificación.</t>
  </si>
  <si>
    <t>Política Interna y Externa</t>
  </si>
  <si>
    <t>Nivel de riesgo Controlado Periodo Anterior</t>
  </si>
  <si>
    <t>NIVEL RIESGO RESIDUAL
Periodo Anterior</t>
  </si>
  <si>
    <t>CONSECUENCIA (I  M  P  A  C  T  O)</t>
  </si>
  <si>
    <t>Control a aplicar</t>
  </si>
  <si>
    <t>REPORTE VALORACIÓN DE RIESGO- AÑO 2017</t>
  </si>
  <si>
    <t xml:space="preserve">Fecha: </t>
  </si>
  <si>
    <t>Calidad</t>
  </si>
  <si>
    <t>Calidad en pruebas</t>
  </si>
  <si>
    <t>Calidad en datos</t>
  </si>
  <si>
    <t>CONTROL A APLICAR</t>
  </si>
  <si>
    <t>Motivo: Taller Valoración del Riesgo 2017</t>
  </si>
  <si>
    <t>Observaciones:</t>
  </si>
  <si>
    <t xml:space="preserve">Crítico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</si>
</sst>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140A]d&quot; de &quot;mmmm&quot; de &quot;yyyy;@"/>
  </numFmts>
  <fonts count="87" x14ac:knownFonts="1">
    <font>
      <sz val="11"/>
      <color theme="1"/>
      <name val="Calibri"/>
      <family val="2"/>
      <scheme val="minor"/>
    </font>
    <font>
      <sz val="12"/>
      <color theme="1"/>
      <name val="Times New Roman"/>
      <family val="1"/>
    </font>
    <font>
      <sz val="11"/>
      <color rgb="FF000000"/>
      <name val="Arial"/>
      <family val="2"/>
    </font>
    <font>
      <sz val="11"/>
      <color theme="1"/>
      <name val="Arial"/>
      <family val="2"/>
    </font>
    <font>
      <sz val="14"/>
      <color rgb="FF000000"/>
      <name val="Arial"/>
      <family val="2"/>
    </font>
    <font>
      <sz val="16"/>
      <color rgb="FF000000"/>
      <name val="Arial"/>
      <family val="2"/>
    </font>
    <font>
      <b/>
      <sz val="12"/>
      <color theme="0"/>
      <name val="Arial Black"/>
      <family val="2"/>
    </font>
    <font>
      <b/>
      <sz val="14"/>
      <color rgb="FF000000"/>
      <name val="Arial"/>
      <family val="2"/>
    </font>
    <font>
      <sz val="11"/>
      <name val="Calibri"/>
      <family val="2"/>
      <scheme val="minor"/>
    </font>
    <font>
      <sz val="18"/>
      <color rgb="FF000000"/>
      <name val="Arial"/>
      <family val="2"/>
    </font>
    <font>
      <b/>
      <sz val="12"/>
      <color theme="1"/>
      <name val="Arial"/>
      <family val="2"/>
    </font>
    <font>
      <b/>
      <sz val="12"/>
      <color rgb="FF000000"/>
      <name val="Arial"/>
      <family val="2"/>
    </font>
    <font>
      <b/>
      <sz val="11"/>
      <color rgb="FF000000"/>
      <name val="Arial"/>
      <family val="2"/>
    </font>
    <font>
      <sz val="12"/>
      <color rgb="FF000000"/>
      <name val="Arial"/>
      <family val="2"/>
    </font>
    <font>
      <sz val="11"/>
      <color theme="0"/>
      <name val="Calibri"/>
      <family val="2"/>
      <scheme val="minor"/>
    </font>
    <font>
      <sz val="11"/>
      <color theme="1"/>
      <name val="Calibri"/>
      <family val="2"/>
      <scheme val="minor"/>
    </font>
    <font>
      <u/>
      <sz val="11"/>
      <color theme="10"/>
      <name val="Calibri"/>
      <family val="2"/>
      <scheme val="minor"/>
    </font>
    <font>
      <sz val="14"/>
      <color theme="1"/>
      <name val="Arial Black"/>
      <family val="2"/>
    </font>
    <font>
      <sz val="12"/>
      <color theme="0"/>
      <name val="Calibri"/>
      <family val="2"/>
      <scheme val="minor"/>
    </font>
    <font>
      <sz val="18"/>
      <color theme="0"/>
      <name val="Arial Black"/>
      <family val="2"/>
    </font>
    <font>
      <b/>
      <sz val="14"/>
      <color theme="0"/>
      <name val="Arial Black"/>
      <family val="2"/>
    </font>
    <font>
      <b/>
      <sz val="24"/>
      <color theme="0"/>
      <name val="Calibri"/>
      <family val="2"/>
      <scheme val="minor"/>
    </font>
    <font>
      <sz val="11"/>
      <color theme="1"/>
      <name val="Arial Black"/>
      <family val="2"/>
    </font>
    <font>
      <sz val="28"/>
      <color theme="1"/>
      <name val="Calibri"/>
      <family val="2"/>
      <scheme val="minor"/>
    </font>
    <font>
      <b/>
      <sz val="11"/>
      <color theme="1"/>
      <name val="Arial"/>
      <family val="2"/>
    </font>
    <font>
      <sz val="11"/>
      <name val="Arial"/>
      <family val="2"/>
    </font>
    <font>
      <sz val="11"/>
      <color rgb="FF92D050"/>
      <name val="Arial"/>
      <family val="2"/>
    </font>
    <font>
      <b/>
      <sz val="28"/>
      <color theme="0"/>
      <name val="Calibri"/>
      <family val="2"/>
      <scheme val="minor"/>
    </font>
    <font>
      <sz val="28"/>
      <color theme="0"/>
      <name val="Calibri"/>
      <family val="2"/>
      <scheme val="minor"/>
    </font>
    <font>
      <b/>
      <sz val="22"/>
      <color theme="1"/>
      <name val="Calibri"/>
      <family val="2"/>
      <scheme val="minor"/>
    </font>
    <font>
      <b/>
      <sz val="24"/>
      <color theme="1"/>
      <name val="Calibri"/>
      <family val="2"/>
      <scheme val="minor"/>
    </font>
    <font>
      <sz val="11"/>
      <color theme="0" tint="-0.499984740745262"/>
      <name val="Calibri"/>
      <family val="2"/>
      <scheme val="minor"/>
    </font>
    <font>
      <b/>
      <sz val="11"/>
      <color theme="0" tint="-0.499984740745262"/>
      <name val="Calibri"/>
      <family val="2"/>
      <scheme val="minor"/>
    </font>
    <font>
      <b/>
      <sz val="11"/>
      <color theme="1"/>
      <name val="Calibri"/>
      <family val="2"/>
      <scheme val="minor"/>
    </font>
    <font>
      <b/>
      <sz val="12"/>
      <name val="Arial"/>
      <family val="2"/>
    </font>
    <font>
      <b/>
      <sz val="14"/>
      <color theme="1"/>
      <name val="Calibri"/>
      <family val="2"/>
      <scheme val="minor"/>
    </font>
    <font>
      <b/>
      <sz val="11"/>
      <color theme="0"/>
      <name val="Calibri"/>
      <family val="2"/>
      <scheme val="minor"/>
    </font>
    <font>
      <sz val="9"/>
      <color indexed="81"/>
      <name val="Tahoma"/>
      <family val="2"/>
    </font>
    <font>
      <b/>
      <sz val="14"/>
      <color theme="0"/>
      <name val="Calibri"/>
      <family val="2"/>
      <scheme val="minor"/>
    </font>
    <font>
      <sz val="16"/>
      <color theme="0"/>
      <name val="Calibri"/>
      <family val="2"/>
      <scheme val="minor"/>
    </font>
    <font>
      <b/>
      <sz val="14"/>
      <name val="Calibri"/>
      <family val="2"/>
      <scheme val="minor"/>
    </font>
    <font>
      <b/>
      <sz val="18"/>
      <color theme="1"/>
      <name val="Calibri"/>
      <family val="2"/>
      <scheme val="minor"/>
    </font>
    <font>
      <b/>
      <sz val="11.5"/>
      <color theme="0"/>
      <name val="Arial"/>
      <family val="2"/>
    </font>
    <font>
      <sz val="11.5"/>
      <color theme="0"/>
      <name val="Arial"/>
      <family val="2"/>
    </font>
    <font>
      <b/>
      <sz val="12"/>
      <color theme="0"/>
      <name val="Arial"/>
      <family val="2"/>
    </font>
    <font>
      <sz val="12"/>
      <color theme="0"/>
      <name val="Arial"/>
      <family val="2"/>
    </font>
    <font>
      <b/>
      <sz val="14"/>
      <color theme="0"/>
      <name val="Calibri"/>
      <family val="2"/>
    </font>
    <font>
      <b/>
      <sz val="18"/>
      <color indexed="8"/>
      <name val="Calibri"/>
      <family val="2"/>
    </font>
    <font>
      <b/>
      <sz val="14"/>
      <color indexed="8"/>
      <name val="Calibri"/>
      <family val="2"/>
    </font>
    <font>
      <b/>
      <sz val="14"/>
      <color theme="1"/>
      <name val="Calibri"/>
      <family val="2"/>
    </font>
    <font>
      <sz val="16"/>
      <color theme="1"/>
      <name val="Calibri"/>
      <family val="2"/>
      <scheme val="minor"/>
    </font>
    <font>
      <b/>
      <sz val="28"/>
      <color theme="1"/>
      <name val="Calibri"/>
      <family val="2"/>
      <scheme val="minor"/>
    </font>
    <font>
      <b/>
      <sz val="10"/>
      <color theme="1"/>
      <name val="Arial"/>
      <family val="2"/>
    </font>
    <font>
      <sz val="10"/>
      <color theme="1"/>
      <name val="Arial"/>
      <family val="2"/>
    </font>
    <font>
      <sz val="12"/>
      <color theme="1"/>
      <name val="Arial"/>
      <family val="2"/>
    </font>
    <font>
      <sz val="12"/>
      <color theme="1"/>
      <name val="Symbol"/>
      <family val="1"/>
      <charset val="2"/>
    </font>
    <font>
      <sz val="7"/>
      <color theme="1"/>
      <name val="Times New Roman"/>
      <family val="1"/>
    </font>
    <font>
      <sz val="11"/>
      <color theme="1"/>
      <name val="Symbol"/>
      <family val="1"/>
      <charset val="2"/>
    </font>
    <font>
      <sz val="7"/>
      <color theme="1"/>
      <name val="Calibri"/>
      <family val="2"/>
      <scheme val="minor"/>
    </font>
    <font>
      <b/>
      <sz val="12"/>
      <color theme="0"/>
      <name val="Calibri"/>
      <family val="2"/>
      <scheme val="minor"/>
    </font>
    <font>
      <b/>
      <sz val="26"/>
      <color theme="1"/>
      <name val="Calibri"/>
      <family val="2"/>
      <scheme val="minor"/>
    </font>
    <font>
      <sz val="14"/>
      <color theme="1"/>
      <name val="Calibri"/>
      <family val="2"/>
      <scheme val="minor"/>
    </font>
    <font>
      <sz val="14"/>
      <name val="Calibri"/>
      <family val="2"/>
      <scheme val="minor"/>
    </font>
    <font>
      <b/>
      <sz val="24"/>
      <name val="Calibri"/>
      <family val="2"/>
      <scheme val="minor"/>
    </font>
    <font>
      <b/>
      <u/>
      <sz val="26"/>
      <color theme="1"/>
      <name val="Calibri"/>
      <family val="2"/>
      <scheme val="minor"/>
    </font>
    <font>
      <b/>
      <sz val="16"/>
      <name val="Calibri"/>
      <family val="2"/>
      <scheme val="minor"/>
    </font>
    <font>
      <b/>
      <sz val="18"/>
      <name val="Calibri"/>
      <family val="2"/>
      <scheme val="minor"/>
    </font>
    <font>
      <b/>
      <sz val="26"/>
      <name val="Calibri"/>
      <family val="2"/>
      <scheme val="minor"/>
    </font>
    <font>
      <sz val="14"/>
      <color theme="0"/>
      <name val="Calibri"/>
      <family val="2"/>
      <scheme val="minor"/>
    </font>
    <font>
      <sz val="18"/>
      <color theme="1"/>
      <name val="Calibri"/>
      <family val="2"/>
      <scheme val="minor"/>
    </font>
    <font>
      <b/>
      <sz val="14"/>
      <name val="Arial Black"/>
      <family val="2"/>
    </font>
    <font>
      <b/>
      <sz val="22"/>
      <color theme="0"/>
      <name val="Calibri"/>
      <family val="2"/>
      <scheme val="minor"/>
    </font>
    <font>
      <b/>
      <sz val="22"/>
      <color theme="0"/>
      <name val="Arial Black"/>
      <family val="2"/>
    </font>
    <font>
      <sz val="10"/>
      <color theme="1"/>
      <name val="Calibri"/>
      <family val="2"/>
      <scheme val="minor"/>
    </font>
    <font>
      <sz val="10"/>
      <color rgb="FF000000"/>
      <name val="Arial"/>
      <family val="2"/>
    </font>
    <font>
      <sz val="10"/>
      <name val="Arial"/>
      <family val="2"/>
    </font>
    <font>
      <sz val="8"/>
      <color theme="1"/>
      <name val="Calibri"/>
      <family val="2"/>
      <scheme val="minor"/>
    </font>
    <font>
      <sz val="24"/>
      <color theme="0"/>
      <name val="Arial Black"/>
      <family val="2"/>
    </font>
    <font>
      <b/>
      <sz val="11"/>
      <color theme="0"/>
      <name val="Arial Black"/>
      <family val="2"/>
    </font>
    <font>
      <b/>
      <sz val="12"/>
      <name val="Arial Black"/>
      <family val="2"/>
    </font>
    <font>
      <b/>
      <sz val="11"/>
      <color theme="1"/>
      <name val="Arial Black"/>
      <family val="2"/>
    </font>
    <font>
      <sz val="11"/>
      <color theme="0"/>
      <name val="Arial Black"/>
      <family val="2"/>
    </font>
    <font>
      <sz val="16"/>
      <color theme="1"/>
      <name val="Arial Black"/>
      <family val="2"/>
    </font>
    <font>
      <sz val="12"/>
      <color theme="1"/>
      <name val="Arial Black"/>
      <family val="2"/>
    </font>
    <font>
      <b/>
      <sz val="12"/>
      <color theme="1"/>
      <name val="Calibri"/>
      <family val="2"/>
      <scheme val="minor"/>
    </font>
    <font>
      <b/>
      <sz val="12"/>
      <color theme="1"/>
      <name val="Arial Black"/>
      <family val="2"/>
    </font>
    <font>
      <sz val="10"/>
      <color theme="1"/>
      <name val="Arial Black"/>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patternFill>
    </fill>
    <fill>
      <patternFill patternType="solid">
        <fgColor theme="4" tint="0.59999389629810485"/>
        <bgColor indexed="65"/>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6600"/>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249977111117893"/>
        <bgColor indexed="64"/>
      </patternFill>
    </fill>
    <fill>
      <patternFill patternType="solid">
        <fgColor rgb="FF00B050"/>
        <bgColor indexed="64"/>
      </patternFill>
    </fill>
    <fill>
      <patternFill patternType="solid">
        <fgColor theme="3"/>
        <bgColor indexed="64"/>
      </patternFill>
    </fill>
    <fill>
      <patternFill patternType="solid">
        <fgColor theme="0" tint="-0.3499862666707357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theme="0"/>
      </left>
      <right style="thin">
        <color theme="0"/>
      </right>
      <top/>
      <bottom/>
      <diagonal/>
    </border>
    <border>
      <left style="thin">
        <color indexed="64"/>
      </left>
      <right style="thin">
        <color indexed="64"/>
      </right>
      <top style="thin">
        <color indexed="64"/>
      </top>
      <bottom style="thin">
        <color theme="0"/>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theme="0"/>
      </bottom>
      <diagonal/>
    </border>
    <border>
      <left style="thin">
        <color auto="1"/>
      </left>
      <right/>
      <top style="thin">
        <color auto="1"/>
      </top>
      <bottom style="thin">
        <color theme="0"/>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theme="6" tint="-0.24994659260841701"/>
      </left>
      <right style="double">
        <color theme="6" tint="-0.24994659260841701"/>
      </right>
      <top style="double">
        <color theme="6" tint="-0.24994659260841701"/>
      </top>
      <bottom style="double">
        <color theme="6" tint="-0.24994659260841701"/>
      </bottom>
      <diagonal/>
    </border>
    <border>
      <left style="double">
        <color theme="6" tint="-0.24994659260841701"/>
      </left>
      <right style="double">
        <color theme="6" tint="-0.24994659260841701"/>
      </right>
      <top style="double">
        <color theme="6" tint="-0.24994659260841701"/>
      </top>
      <bottom/>
      <diagonal/>
    </border>
    <border>
      <left style="thin">
        <color theme="0"/>
      </left>
      <right/>
      <top style="thin">
        <color theme="0"/>
      </top>
      <bottom/>
      <diagonal/>
    </border>
    <border>
      <left/>
      <right/>
      <top style="thin">
        <color theme="0"/>
      </top>
      <bottom/>
      <diagonal/>
    </border>
    <border>
      <left style="double">
        <color theme="6" tint="-0.24994659260841701"/>
      </left>
      <right/>
      <top style="double">
        <color theme="6" tint="-0.24994659260841701"/>
      </top>
      <bottom style="double">
        <color theme="6" tint="-0.24994659260841701"/>
      </bottom>
      <diagonal/>
    </border>
    <border>
      <left/>
      <right style="double">
        <color theme="6" tint="-0.24994659260841701"/>
      </right>
      <top style="double">
        <color theme="6" tint="-0.24994659260841701"/>
      </top>
      <bottom style="double">
        <color theme="6" tint="-0.24994659260841701"/>
      </bottom>
      <diagonal/>
    </border>
    <border>
      <left style="double">
        <color theme="6" tint="-0.24994659260841701"/>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style="double">
        <color theme="6" tint="-0.24994659260841701"/>
      </bottom>
      <diagonal/>
    </border>
    <border>
      <left/>
      <right style="double">
        <color theme="6" tint="-0.24994659260841701"/>
      </right>
      <top/>
      <bottom style="double">
        <color theme="6" tint="-0.24994659260841701"/>
      </bottom>
      <diagonal/>
    </border>
    <border>
      <left style="double">
        <color theme="6" tint="-0.24994659260841701"/>
      </left>
      <right style="double">
        <color theme="6" tint="-0.24994659260841701"/>
      </right>
      <top/>
      <bottom style="double">
        <color theme="6" tint="-0.24994659260841701"/>
      </bottom>
      <diagonal/>
    </border>
    <border>
      <left/>
      <right/>
      <top style="double">
        <color theme="6" tint="-0.24994659260841701"/>
      </top>
      <bottom style="double">
        <color theme="6" tint="-0.24994659260841701"/>
      </bottom>
      <diagonal/>
    </border>
    <border>
      <left style="double">
        <color theme="6" tint="0.59996337778862885"/>
      </left>
      <right style="double">
        <color theme="6" tint="0.59996337778862885"/>
      </right>
      <top style="double">
        <color theme="6" tint="0.59996337778862885"/>
      </top>
      <bottom/>
      <diagonal/>
    </border>
    <border>
      <left style="double">
        <color theme="6" tint="0.59996337778862885"/>
      </left>
      <right/>
      <top style="double">
        <color theme="6" tint="0.59996337778862885"/>
      </top>
      <bottom style="double">
        <color theme="6" tint="-0.24994659260841701"/>
      </bottom>
      <diagonal/>
    </border>
    <border>
      <left/>
      <right style="double">
        <color theme="6" tint="0.59996337778862885"/>
      </right>
      <top style="double">
        <color theme="6" tint="0.59996337778862885"/>
      </top>
      <bottom style="double">
        <color theme="6" tint="-0.24994659260841701"/>
      </bottom>
      <diagonal/>
    </border>
    <border>
      <left/>
      <right/>
      <top/>
      <bottom style="double">
        <color theme="6" tint="-0.24994659260841701"/>
      </bottom>
      <diagonal/>
    </border>
    <border>
      <left style="thin">
        <color theme="0"/>
      </left>
      <right style="thin">
        <color theme="0"/>
      </right>
      <top/>
      <bottom style="double">
        <color theme="6" tint="-0.24994659260841701"/>
      </bottom>
      <diagonal/>
    </border>
    <border>
      <left style="thin">
        <color theme="0"/>
      </left>
      <right/>
      <top/>
      <bottom style="double">
        <color theme="6" tint="-0.24994659260841701"/>
      </bottom>
      <diagonal/>
    </border>
    <border>
      <left style="double">
        <color theme="6" tint="0.39994506668294322"/>
      </left>
      <right style="double">
        <color theme="6" tint="0.39994506668294322"/>
      </right>
      <top style="double">
        <color theme="6" tint="0.39994506668294322"/>
      </top>
      <bottom style="double">
        <color theme="6" tint="0.39994506668294322"/>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style="double">
        <color theme="6" tint="-0.24994659260841701"/>
      </right>
      <top/>
      <bottom/>
      <diagonal/>
    </border>
    <border>
      <left style="thin">
        <color theme="6" tint="0.39994506668294322"/>
      </left>
      <right/>
      <top/>
      <bottom/>
      <diagonal/>
    </border>
    <border>
      <left/>
      <right style="thin">
        <color theme="6" tint="0.39994506668294322"/>
      </right>
      <top/>
      <bottom/>
      <diagonal/>
    </border>
    <border>
      <left style="double">
        <color theme="6" tint="0.39994506668294322"/>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style="double">
        <color theme="6" tint="-0.24994659260841701"/>
      </left>
      <right style="double">
        <color theme="6" tint="-0.24994659260841701"/>
      </right>
      <top style="double">
        <color theme="6" tint="0.39994506668294322"/>
      </top>
      <bottom/>
      <diagonal/>
    </border>
    <border>
      <left style="double">
        <color theme="6" tint="0.39994506668294322"/>
      </left>
      <right style="double">
        <color theme="6" tint="0.39994506668294322"/>
      </right>
      <top style="double">
        <color theme="6" tint="0.39994506668294322"/>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medium">
        <color theme="3"/>
      </top>
      <bottom/>
      <diagonal/>
    </border>
    <border>
      <left style="medium">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bottom style="medium">
        <color theme="3"/>
      </bottom>
      <diagonal/>
    </border>
    <border>
      <left style="medium">
        <color theme="3"/>
      </left>
      <right style="thin">
        <color theme="3"/>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style="thin">
        <color theme="0"/>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top style="medium">
        <color theme="3"/>
      </top>
      <bottom style="medium">
        <color theme="3"/>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thin">
        <color theme="3"/>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medium">
        <color theme="3"/>
      </right>
      <top style="thin">
        <color theme="3"/>
      </top>
      <bottom style="thin">
        <color theme="3"/>
      </bottom>
      <diagonal/>
    </border>
    <border>
      <left style="medium">
        <color theme="3"/>
      </left>
      <right/>
      <top style="thin">
        <color theme="3"/>
      </top>
      <bottom style="medium">
        <color theme="3"/>
      </bottom>
      <diagonal/>
    </border>
    <border>
      <left/>
      <right/>
      <top style="thin">
        <color theme="3"/>
      </top>
      <bottom style="medium">
        <color theme="3"/>
      </bottom>
      <diagonal/>
    </border>
    <border>
      <left/>
      <right style="medium">
        <color theme="3"/>
      </right>
      <top style="thin">
        <color theme="3"/>
      </top>
      <bottom style="medium">
        <color theme="3"/>
      </bottom>
      <diagonal/>
    </border>
    <border>
      <left style="thin">
        <color theme="3"/>
      </left>
      <right style="thin">
        <color theme="3"/>
      </right>
      <top/>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4">
    <xf numFmtId="0" fontId="0" fillId="0" borderId="0"/>
    <xf numFmtId="0" fontId="14" fillId="4"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cellStyleXfs>
  <cellXfs count="488">
    <xf numFmtId="0" fontId="0" fillId="0" borderId="0" xfId="0"/>
    <xf numFmtId="0" fontId="3" fillId="2" borderId="1" xfId="0" applyFont="1" applyFill="1" applyBorder="1" applyAlignment="1">
      <alignment vertical="center" wrapText="1"/>
    </xf>
    <xf numFmtId="0" fontId="6" fillId="3" borderId="5" xfId="0" applyFont="1" applyFill="1" applyBorder="1" applyAlignment="1">
      <alignment horizontal="center" vertical="center" wrapText="1"/>
    </xf>
    <xf numFmtId="0" fontId="3" fillId="2" borderId="2"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0" fillId="2" borderId="0" xfId="0" applyFill="1" applyAlignment="1">
      <alignment wrapText="1"/>
    </xf>
    <xf numFmtId="0" fontId="1" fillId="2" borderId="0" xfId="0" applyFont="1" applyFill="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0" fillId="2" borderId="0" xfId="0" applyFill="1" applyBorder="1" applyAlignment="1">
      <alignment wrapText="1"/>
    </xf>
    <xf numFmtId="0" fontId="4" fillId="2" borderId="2" xfId="0" applyFont="1" applyFill="1" applyBorder="1" applyAlignment="1">
      <alignment vertical="top" wrapText="1"/>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4" xfId="0" applyFont="1" applyFill="1" applyBorder="1" applyAlignment="1">
      <alignment vertical="top" wrapText="1"/>
    </xf>
    <xf numFmtId="0" fontId="9" fillId="2" borderId="2" xfId="0" applyFont="1" applyFill="1" applyBorder="1" applyAlignment="1">
      <alignment vertical="center" wrapText="1"/>
    </xf>
    <xf numFmtId="0" fontId="11" fillId="2" borderId="2" xfId="0" applyFont="1" applyFill="1" applyBorder="1" applyAlignment="1">
      <alignment vertical="center" wrapText="1"/>
    </xf>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5" fillId="2" borderId="2" xfId="0" applyFont="1" applyFill="1" applyBorder="1" applyAlignment="1">
      <alignmen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2" fillId="2" borderId="8"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0" fillId="8" borderId="0" xfId="0" applyFill="1"/>
    <xf numFmtId="0" fontId="17" fillId="8" borderId="0" xfId="0" applyFont="1" applyFill="1" applyAlignment="1">
      <alignment horizontal="center" vertical="center"/>
    </xf>
    <xf numFmtId="0" fontId="0" fillId="8" borderId="0" xfId="0" applyFill="1" applyAlignment="1">
      <alignment vertical="center" wrapText="1"/>
    </xf>
    <xf numFmtId="0" fontId="0" fillId="9" borderId="0" xfId="0" applyFill="1"/>
    <xf numFmtId="0" fontId="0" fillId="9" borderId="0" xfId="0" applyFill="1" applyAlignment="1">
      <alignment wrapText="1"/>
    </xf>
    <xf numFmtId="0" fontId="17" fillId="9" borderId="0" xfId="0" applyFont="1" applyFill="1" applyAlignment="1">
      <alignment horizontal="center" vertical="center"/>
    </xf>
    <xf numFmtId="0" fontId="0" fillId="9" borderId="0" xfId="0" applyFill="1" applyAlignment="1">
      <alignment vertical="center" wrapText="1"/>
    </xf>
    <xf numFmtId="0" fontId="0" fillId="7" borderId="0" xfId="0" applyFill="1"/>
    <xf numFmtId="0" fontId="20" fillId="7" borderId="0" xfId="1" applyFont="1" applyFill="1" applyBorder="1" applyAlignment="1">
      <alignment horizontal="center"/>
    </xf>
    <xf numFmtId="0" fontId="20" fillId="7" borderId="7" xfId="1" applyFont="1" applyFill="1" applyBorder="1" applyAlignment="1">
      <alignment horizontal="center"/>
    </xf>
    <xf numFmtId="0" fontId="20" fillId="7" borderId="10" xfId="1" applyFont="1" applyFill="1" applyBorder="1" applyAlignment="1">
      <alignment horizontal="center"/>
    </xf>
    <xf numFmtId="0" fontId="20" fillId="7" borderId="6" xfId="1" applyFont="1" applyFill="1" applyBorder="1" applyAlignment="1">
      <alignment horizontal="center"/>
    </xf>
    <xf numFmtId="0" fontId="21" fillId="7" borderId="0" xfId="0" applyFont="1" applyFill="1" applyAlignment="1">
      <alignment horizontal="center" vertical="center"/>
    </xf>
    <xf numFmtId="0" fontId="4" fillId="2" borderId="3"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2" fillId="2" borderId="11" xfId="0" applyFont="1" applyFill="1" applyBorder="1" applyAlignment="1">
      <alignment vertical="top" wrapText="1"/>
    </xf>
    <xf numFmtId="0" fontId="7" fillId="2" borderId="3" xfId="0" applyFont="1" applyFill="1" applyBorder="1" applyAlignment="1">
      <alignment horizontal="center" vertical="top" wrapText="1"/>
    </xf>
    <xf numFmtId="0" fontId="5" fillId="2" borderId="3" xfId="0" applyFont="1" applyFill="1" applyBorder="1" applyAlignment="1">
      <alignment vertical="top" wrapText="1"/>
    </xf>
    <xf numFmtId="0" fontId="6" fillId="2" borderId="10" xfId="0" applyFont="1" applyFill="1" applyBorder="1" applyAlignment="1">
      <alignment horizontal="center" vertical="center" wrapText="1"/>
    </xf>
    <xf numFmtId="0" fontId="16" fillId="9" borderId="0" xfId="3" applyFill="1"/>
    <xf numFmtId="0" fontId="0" fillId="8" borderId="0" xfId="0" applyFill="1" applyAlignment="1">
      <alignment horizontal="center" vertical="center" wrapText="1"/>
    </xf>
    <xf numFmtId="0" fontId="6" fillId="3" borderId="0"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12" xfId="0" applyFont="1" applyFill="1" applyBorder="1" applyAlignment="1">
      <alignment vertical="center" wrapText="1"/>
    </xf>
    <xf numFmtId="0" fontId="22" fillId="2" borderId="4" xfId="0" applyFont="1" applyFill="1" applyBorder="1" applyAlignment="1">
      <alignment horizontal="center" vertical="center" wrapText="1"/>
    </xf>
    <xf numFmtId="0" fontId="22" fillId="2" borderId="13" xfId="0" applyFont="1" applyFill="1" applyBorder="1" applyAlignment="1">
      <alignment vertical="center" wrapText="1"/>
    </xf>
    <xf numFmtId="0" fontId="22" fillId="2" borderId="14"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vertical="center" wrapText="1"/>
    </xf>
    <xf numFmtId="0" fontId="12"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7" xfId="0" applyFont="1" applyFill="1" applyBorder="1" applyAlignment="1">
      <alignment vertical="center" wrapText="1"/>
    </xf>
    <xf numFmtId="0" fontId="22" fillId="2" borderId="16" xfId="0" applyFont="1" applyFill="1" applyBorder="1" applyAlignment="1">
      <alignment vertical="center" wrapText="1"/>
    </xf>
    <xf numFmtId="0" fontId="3" fillId="2" borderId="4" xfId="0" applyFont="1" applyFill="1" applyBorder="1" applyAlignment="1">
      <alignment horizontal="left" vertical="center" wrapText="1"/>
    </xf>
    <xf numFmtId="0" fontId="0" fillId="9" borderId="0" xfId="0" applyFill="1" applyAlignment="1">
      <alignment horizontal="center" vertical="center" wrapText="1"/>
    </xf>
    <xf numFmtId="0" fontId="1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0" fillId="7" borderId="0"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0" fillId="7" borderId="10"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0" fillId="6" borderId="0" xfId="0" applyFill="1" applyBorder="1" applyAlignment="1">
      <alignment horizontal="center" vertical="center"/>
    </xf>
    <xf numFmtId="0" fontId="0" fillId="11" borderId="0" xfId="0" applyFill="1" applyBorder="1" applyAlignment="1">
      <alignment horizontal="center" vertical="center"/>
    </xf>
    <xf numFmtId="2" fontId="2" fillId="12" borderId="9" xfId="0" applyNumberFormat="1" applyFont="1" applyFill="1" applyBorder="1" applyAlignment="1">
      <alignment horizontal="center" vertical="center" wrapText="1"/>
    </xf>
    <xf numFmtId="2" fontId="2" fillId="13" borderId="9"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0" fillId="9" borderId="0" xfId="0" applyFill="1" applyAlignment="1">
      <alignment horizontal="center"/>
    </xf>
    <xf numFmtId="2" fontId="26" fillId="11" borderId="4" xfId="0" applyNumberFormat="1" applyFont="1" applyFill="1" applyBorder="1" applyAlignment="1">
      <alignment horizontal="center" vertical="center" wrapText="1"/>
    </xf>
    <xf numFmtId="2" fontId="25" fillId="11" borderId="4" xfId="0" applyNumberFormat="1" applyFont="1" applyFill="1" applyBorder="1" applyAlignment="1">
      <alignment horizontal="center" vertical="center" wrapText="1"/>
    </xf>
    <xf numFmtId="0" fontId="27" fillId="7" borderId="0" xfId="0" applyFont="1" applyFill="1" applyAlignment="1">
      <alignment horizontal="center" vertical="center"/>
    </xf>
    <xf numFmtId="0" fontId="0" fillId="7" borderId="0" xfId="0" applyFill="1" applyAlignment="1"/>
    <xf numFmtId="0" fontId="29" fillId="9" borderId="0" xfId="0" applyFont="1" applyFill="1" applyAlignment="1">
      <alignment horizontal="center"/>
    </xf>
    <xf numFmtId="0" fontId="0" fillId="10" borderId="0" xfId="0" applyFill="1" applyBorder="1" applyAlignment="1">
      <alignment horizontal="center" vertical="center" wrapText="1"/>
    </xf>
    <xf numFmtId="0" fontId="0" fillId="6" borderId="0" xfId="0" applyFill="1" applyBorder="1" applyAlignment="1">
      <alignment horizontal="center" vertical="center" wrapText="1"/>
    </xf>
    <xf numFmtId="0" fontId="29" fillId="9" borderId="0" xfId="0" applyFont="1" applyFill="1" applyAlignment="1">
      <alignment horizontal="left" vertical="center" wrapText="1"/>
    </xf>
    <xf numFmtId="0" fontId="30" fillId="9" borderId="0" xfId="0" applyFont="1" applyFill="1" applyAlignment="1">
      <alignment horizontal="left" vertical="center"/>
    </xf>
    <xf numFmtId="0" fontId="29" fillId="9" borderId="0" xfId="0" applyFont="1" applyFill="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0" fillId="13" borderId="0" xfId="0" applyFill="1" applyBorder="1" applyAlignment="1">
      <alignment horizontal="center" vertical="center" wrapText="1"/>
    </xf>
    <xf numFmtId="0" fontId="0" fillId="13" borderId="0" xfId="0" applyFill="1" applyBorder="1" applyAlignment="1">
      <alignment horizontal="center" vertical="center"/>
    </xf>
    <xf numFmtId="0" fontId="0" fillId="10" borderId="0" xfId="0" applyFill="1" applyBorder="1" applyAlignment="1">
      <alignment horizontal="center" vertical="center"/>
    </xf>
    <xf numFmtId="0" fontId="31" fillId="7" borderId="0" xfId="0" applyFont="1" applyFill="1"/>
    <xf numFmtId="0" fontId="32" fillId="7" borderId="0" xfId="0" applyFont="1" applyFill="1" applyAlignment="1">
      <alignment horizontal="left" vertical="center"/>
    </xf>
    <xf numFmtId="0" fontId="31" fillId="7" borderId="0" xfId="0" applyFont="1" applyFill="1" applyAlignment="1">
      <alignment horizontal="left" vertical="center"/>
    </xf>
    <xf numFmtId="0" fontId="31" fillId="7" borderId="0" xfId="0" applyFont="1" applyFill="1" applyAlignment="1">
      <alignment horizontal="left" vertical="center" wrapText="1"/>
    </xf>
    <xf numFmtId="0" fontId="31" fillId="7" borderId="0" xfId="0" applyFont="1" applyFill="1" applyAlignment="1">
      <alignment horizontal="center"/>
    </xf>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1" fillId="2" borderId="0" xfId="0" applyFont="1" applyFill="1" applyBorder="1" applyAlignment="1">
      <alignment vertical="center" wrapText="1"/>
    </xf>
    <xf numFmtId="0" fontId="2" fillId="2" borderId="1" xfId="0" applyFont="1" applyFill="1" applyBorder="1" applyAlignment="1">
      <alignment vertical="top" wrapText="1"/>
    </xf>
    <xf numFmtId="0" fontId="0" fillId="8" borderId="0" xfId="0" applyFill="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2" borderId="1" xfId="0" applyFill="1" applyBorder="1" applyAlignment="1">
      <alignment wrapText="1"/>
    </xf>
    <xf numFmtId="0" fontId="5"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2" fillId="2" borderId="1" xfId="0" applyFont="1" applyFill="1" applyBorder="1" applyAlignment="1">
      <alignment vertical="top" wrapText="1"/>
    </xf>
    <xf numFmtId="0" fontId="33" fillId="2" borderId="1" xfId="0" applyFont="1" applyFill="1" applyBorder="1" applyAlignment="1">
      <alignment wrapText="1"/>
    </xf>
    <xf numFmtId="0" fontId="0" fillId="2" borderId="0" xfId="0" applyFill="1"/>
    <xf numFmtId="0" fontId="33" fillId="14" borderId="18" xfId="0" applyFont="1" applyFill="1" applyBorder="1" applyAlignment="1">
      <alignment horizontal="center"/>
    </xf>
    <xf numFmtId="0" fontId="0" fillId="11" borderId="18" xfId="0" applyFill="1" applyBorder="1" applyAlignment="1">
      <alignment horizontal="center" vertical="center"/>
    </xf>
    <xf numFmtId="0" fontId="0" fillId="11" borderId="18" xfId="0" applyFill="1" applyBorder="1" applyAlignment="1">
      <alignment horizontal="left" vertical="center"/>
    </xf>
    <xf numFmtId="0" fontId="0" fillId="6" borderId="18" xfId="0" applyFill="1" applyBorder="1" applyAlignment="1">
      <alignment horizontal="center" vertical="center"/>
    </xf>
    <xf numFmtId="0" fontId="0" fillId="6" borderId="18" xfId="0" applyFill="1" applyBorder="1" applyAlignment="1">
      <alignment horizontal="left" vertical="center"/>
    </xf>
    <xf numFmtId="0" fontId="0" fillId="15" borderId="18" xfId="0" applyFill="1" applyBorder="1" applyAlignment="1">
      <alignment horizontal="center" vertical="center"/>
    </xf>
    <xf numFmtId="0" fontId="0" fillId="15" borderId="18" xfId="0" applyFill="1" applyBorder="1" applyAlignment="1">
      <alignment horizontal="left" vertical="center"/>
    </xf>
    <xf numFmtId="0" fontId="0" fillId="16" borderId="18" xfId="0" applyFill="1" applyBorder="1" applyAlignment="1">
      <alignment horizontal="center" vertical="center"/>
    </xf>
    <xf numFmtId="0" fontId="0" fillId="16" borderId="18" xfId="0" applyFill="1" applyBorder="1" applyAlignment="1">
      <alignment horizontal="left" vertical="center"/>
    </xf>
    <xf numFmtId="0" fontId="14" fillId="12" borderId="18" xfId="0" applyFont="1" applyFill="1" applyBorder="1" applyAlignment="1">
      <alignment horizontal="center" vertical="center"/>
    </xf>
    <xf numFmtId="0" fontId="14" fillId="12" borderId="18" xfId="0" applyFont="1" applyFill="1" applyBorder="1" applyAlignment="1">
      <alignment horizontal="left" vertical="center"/>
    </xf>
    <xf numFmtId="0" fontId="0" fillId="11" borderId="18" xfId="0" applyFill="1" applyBorder="1" applyAlignment="1">
      <alignment horizontal="left" vertical="center" wrapText="1"/>
    </xf>
    <xf numFmtId="0" fontId="0" fillId="15" borderId="18" xfId="0" applyFill="1" applyBorder="1" applyAlignment="1">
      <alignment horizontal="left" vertical="center" wrapText="1"/>
    </xf>
    <xf numFmtId="0" fontId="0" fillId="6" borderId="18" xfId="0" applyFill="1" applyBorder="1" applyAlignment="1">
      <alignment horizontal="left" vertical="center" wrapText="1"/>
    </xf>
    <xf numFmtId="0" fontId="0" fillId="16" borderId="18" xfId="0" applyFill="1" applyBorder="1" applyAlignment="1">
      <alignment horizontal="left" vertical="center" wrapText="1"/>
    </xf>
    <xf numFmtId="0" fontId="14" fillId="12" borderId="18" xfId="0" applyFont="1" applyFill="1" applyBorder="1" applyAlignment="1">
      <alignment horizontal="left" vertical="center" wrapText="1"/>
    </xf>
    <xf numFmtId="0" fontId="0" fillId="16" borderId="0" xfId="0" applyFill="1" applyBorder="1" applyAlignment="1">
      <alignment horizontal="center" vertical="center"/>
    </xf>
    <xf numFmtId="0" fontId="0" fillId="16" borderId="0"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0" xfId="0" applyFill="1" applyBorder="1" applyAlignment="1">
      <alignment horizontal="center" vertical="center"/>
    </xf>
    <xf numFmtId="0" fontId="28" fillId="7" borderId="0" xfId="2" applyFont="1" applyFill="1" applyAlignment="1">
      <alignment vertical="center"/>
    </xf>
    <xf numFmtId="0" fontId="0" fillId="8" borderId="0" xfId="0" applyFont="1" applyFill="1" applyAlignment="1">
      <alignment horizontal="center" vertical="center" wrapText="1"/>
    </xf>
    <xf numFmtId="0" fontId="0" fillId="8" borderId="0" xfId="0" applyFill="1" applyAlignment="1" applyProtection="1">
      <alignment horizontal="center" vertical="center" wrapText="1"/>
      <protection locked="0"/>
    </xf>
    <xf numFmtId="0" fontId="0" fillId="8" borderId="0" xfId="0" applyFill="1" applyAlignment="1" applyProtection="1">
      <alignment vertical="center" wrapText="1"/>
      <protection locked="0"/>
    </xf>
    <xf numFmtId="0" fontId="29" fillId="9" borderId="0" xfId="0" applyFont="1" applyFill="1" applyAlignment="1">
      <alignment horizontal="center" vertical="center"/>
    </xf>
    <xf numFmtId="0" fontId="29" fillId="9" borderId="0" xfId="0" applyFont="1" applyFill="1" applyAlignment="1">
      <alignment horizontal="center" vertical="center" wrapText="1"/>
    </xf>
    <xf numFmtId="0" fontId="30" fillId="9" borderId="0" xfId="0" applyFont="1" applyFill="1" applyAlignment="1">
      <alignment horizontal="center" vertical="center"/>
    </xf>
    <xf numFmtId="0" fontId="51" fillId="8" borderId="0" xfId="0" applyFont="1" applyFill="1" applyAlignment="1">
      <alignment vertical="center"/>
    </xf>
    <xf numFmtId="0" fontId="30" fillId="8" borderId="0" xfId="0" applyFont="1" applyFill="1" applyAlignment="1">
      <alignment vertical="center"/>
    </xf>
    <xf numFmtId="0" fontId="3" fillId="2" borderId="1" xfId="0" applyFont="1" applyFill="1" applyBorder="1" applyAlignment="1">
      <alignment horizontal="center" vertical="center" wrapText="1"/>
    </xf>
    <xf numFmtId="0" fontId="52" fillId="0" borderId="19" xfId="0" applyFont="1" applyBorder="1" applyAlignment="1">
      <alignment horizontal="center" vertical="center" wrapText="1"/>
    </xf>
    <xf numFmtId="0" fontId="52" fillId="0" borderId="20" xfId="0" applyFont="1" applyBorder="1" applyAlignment="1">
      <alignment horizontal="center" vertical="center" wrapText="1"/>
    </xf>
    <xf numFmtId="0" fontId="53" fillId="0" borderId="21" xfId="0" applyFont="1" applyBorder="1" applyAlignment="1">
      <alignment vertical="center" wrapText="1"/>
    </xf>
    <xf numFmtId="0" fontId="53" fillId="0" borderId="22" xfId="0" applyFont="1" applyBorder="1" applyAlignment="1">
      <alignment horizontal="center" vertical="center" wrapText="1"/>
    </xf>
    <xf numFmtId="0" fontId="57" fillId="0" borderId="0" xfId="0" applyFont="1"/>
    <xf numFmtId="0" fontId="54" fillId="0" borderId="0" xfId="0" applyFont="1" applyAlignment="1">
      <alignment horizontal="left" vertical="center" wrapText="1"/>
    </xf>
    <xf numFmtId="0" fontId="0" fillId="8" borderId="0" xfId="0" applyFill="1" applyAlignment="1">
      <alignment horizontal="center" vertical="center" wrapText="1"/>
    </xf>
    <xf numFmtId="0" fontId="0" fillId="2" borderId="0" xfId="0" applyFill="1" applyAlignment="1">
      <alignment horizontal="center"/>
    </xf>
    <xf numFmtId="0" fontId="60" fillId="2" borderId="0" xfId="0" applyFont="1" applyFill="1" applyAlignment="1">
      <alignment vertical="center" wrapText="1"/>
    </xf>
    <xf numFmtId="0" fontId="38" fillId="2" borderId="0" xfId="0" applyFont="1" applyFill="1" applyAlignment="1">
      <alignment horizontal="center" vertical="center" wrapText="1"/>
    </xf>
    <xf numFmtId="49" fontId="0" fillId="2" borderId="0" xfId="0" applyNumberFormat="1" applyFill="1" applyBorder="1" applyAlignment="1">
      <alignment wrapText="1"/>
    </xf>
    <xf numFmtId="49" fontId="62" fillId="2" borderId="0" xfId="0" applyNumberFormat="1" applyFont="1" applyFill="1" applyBorder="1" applyAlignment="1">
      <alignment horizontal="left" vertical="center" wrapText="1" indent="3"/>
    </xf>
    <xf numFmtId="49" fontId="62" fillId="2" borderId="0" xfId="0" applyNumberFormat="1" applyFont="1" applyFill="1" applyBorder="1" applyAlignment="1">
      <alignment horizontal="left" wrapText="1" indent="3"/>
    </xf>
    <xf numFmtId="49" fontId="61" fillId="2" borderId="0" xfId="0" applyNumberFormat="1" applyFont="1" applyFill="1" applyBorder="1" applyAlignment="1">
      <alignment wrapText="1"/>
    </xf>
    <xf numFmtId="49" fontId="62" fillId="2" borderId="0" xfId="0" applyNumberFormat="1" applyFont="1" applyFill="1" applyBorder="1" applyAlignment="1">
      <alignment wrapText="1"/>
    </xf>
    <xf numFmtId="0" fontId="0" fillId="2" borderId="0" xfId="0" applyFill="1" applyAlignment="1"/>
    <xf numFmtId="0" fontId="64" fillId="2" borderId="1" xfId="0" applyFont="1" applyFill="1" applyBorder="1" applyAlignment="1">
      <alignment horizontal="center" vertical="center" wrapText="1"/>
    </xf>
    <xf numFmtId="0" fontId="0" fillId="2" borderId="1" xfId="0" applyFill="1" applyBorder="1" applyAlignment="1">
      <alignment horizontal="left" vertical="center"/>
    </xf>
    <xf numFmtId="0" fontId="0" fillId="2" borderId="1" xfId="0" applyFill="1" applyBorder="1" applyAlignment="1">
      <alignment vertical="center"/>
    </xf>
    <xf numFmtId="0" fontId="60" fillId="2" borderId="23" xfId="0" applyFont="1" applyFill="1" applyBorder="1" applyAlignment="1">
      <alignment vertical="center"/>
    </xf>
    <xf numFmtId="0" fontId="60" fillId="2" borderId="24" xfId="0" applyFont="1" applyFill="1" applyBorder="1" applyAlignment="1">
      <alignment vertical="center"/>
    </xf>
    <xf numFmtId="0" fontId="63" fillId="17" borderId="23" xfId="0" applyFont="1" applyFill="1" applyBorder="1" applyAlignment="1">
      <alignment horizontal="left" vertical="center"/>
    </xf>
    <xf numFmtId="0" fontId="66" fillId="18" borderId="23" xfId="0" applyFont="1" applyFill="1" applyBorder="1" applyAlignment="1">
      <alignment horizontal="left" vertical="center" wrapText="1"/>
    </xf>
    <xf numFmtId="0" fontId="65" fillId="18" borderId="23" xfId="0" applyFont="1" applyFill="1" applyBorder="1" applyAlignment="1">
      <alignment horizontal="left" vertical="center" wrapText="1"/>
    </xf>
    <xf numFmtId="49" fontId="67" fillId="2" borderId="24" xfId="0" applyNumberFormat="1" applyFont="1" applyFill="1" applyBorder="1" applyAlignment="1">
      <alignment horizontal="center" vertical="center" wrapText="1"/>
    </xf>
    <xf numFmtId="49" fontId="0" fillId="8" borderId="0" xfId="0" applyNumberFormat="1" applyFill="1" applyAlignment="1">
      <alignment vertical="center" wrapText="1"/>
    </xf>
    <xf numFmtId="0" fontId="14" fillId="2" borderId="0" xfId="0" applyFont="1" applyFill="1"/>
    <xf numFmtId="49" fontId="68" fillId="2" borderId="0" xfId="0" applyNumberFormat="1" applyFont="1" applyFill="1" applyBorder="1" applyAlignment="1">
      <alignment wrapText="1"/>
    </xf>
    <xf numFmtId="0" fontId="68" fillId="2" borderId="0" xfId="0" applyNumberFormat="1" applyFont="1" applyFill="1" applyBorder="1" applyAlignment="1">
      <alignment wrapText="1"/>
    </xf>
    <xf numFmtId="49" fontId="14" fillId="2" borderId="0" xfId="0" applyNumberFormat="1" applyFont="1" applyFill="1" applyBorder="1" applyAlignment="1">
      <alignment wrapText="1"/>
    </xf>
    <xf numFmtId="0" fontId="14" fillId="2" borderId="0" xfId="0" applyNumberFormat="1" applyFont="1" applyFill="1" applyBorder="1" applyAlignment="1">
      <alignment wrapText="1"/>
    </xf>
    <xf numFmtId="0" fontId="69" fillId="2" borderId="23"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Protection="1">
      <protection locked="0"/>
    </xf>
    <xf numFmtId="0" fontId="17" fillId="2" borderId="23" xfId="0" applyFont="1" applyFill="1" applyBorder="1" applyAlignment="1">
      <alignment horizontal="center" vertical="center"/>
    </xf>
    <xf numFmtId="49" fontId="0" fillId="2" borderId="23" xfId="0" applyNumberFormat="1" applyFill="1" applyBorder="1" applyAlignment="1">
      <alignment vertical="center" wrapText="1"/>
    </xf>
    <xf numFmtId="0" fontId="0" fillId="2" borderId="23" xfId="0" applyFill="1" applyBorder="1" applyAlignment="1" applyProtection="1">
      <alignment horizontal="center" vertical="center" wrapText="1"/>
      <protection locked="0"/>
    </xf>
    <xf numFmtId="0" fontId="33" fillId="2" borderId="27"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33" fillId="2" borderId="0" xfId="0" applyFont="1" applyFill="1"/>
    <xf numFmtId="0" fontId="20" fillId="19" borderId="35" xfId="1" applyFont="1" applyFill="1" applyBorder="1" applyAlignment="1">
      <alignment horizontal="center" vertical="center" wrapText="1"/>
    </xf>
    <xf numFmtId="0" fontId="33" fillId="2" borderId="27" xfId="0" applyFont="1" applyFill="1" applyBorder="1"/>
    <xf numFmtId="0" fontId="20" fillId="19" borderId="36" xfId="1" applyFont="1" applyFill="1" applyBorder="1" applyAlignment="1">
      <alignment horizontal="center" vertical="center" wrapText="1"/>
    </xf>
    <xf numFmtId="0" fontId="20" fillId="19" borderId="37" xfId="1" applyFont="1" applyFill="1" applyBorder="1" applyAlignment="1">
      <alignment horizontal="center" vertical="center" wrapText="1"/>
    </xf>
    <xf numFmtId="0" fontId="0" fillId="19" borderId="27" xfId="0" applyFill="1" applyBorder="1"/>
    <xf numFmtId="0" fontId="21" fillId="19" borderId="34" xfId="0" applyFont="1" applyFill="1" applyBorder="1" applyAlignment="1">
      <alignment horizontal="center" vertical="center"/>
    </xf>
    <xf numFmtId="0" fontId="0" fillId="2" borderId="23" xfId="0" applyFill="1" applyBorder="1" applyAlignment="1">
      <alignment horizontal="center" vertical="center"/>
    </xf>
    <xf numFmtId="0" fontId="20" fillId="19" borderId="38" xfId="1" applyFont="1" applyFill="1" applyBorder="1" applyAlignment="1">
      <alignment horizontal="center" vertical="center" wrapText="1"/>
    </xf>
    <xf numFmtId="0" fontId="20" fillId="19" borderId="39" xfId="1" applyFont="1" applyFill="1" applyBorder="1" applyAlignment="1">
      <alignment horizontal="center" vertical="center" wrapText="1"/>
    </xf>
    <xf numFmtId="0" fontId="33" fillId="2" borderId="31" xfId="0" applyFont="1" applyFill="1" applyBorder="1" applyAlignment="1" applyProtection="1">
      <alignment horizontal="center" vertical="center" wrapText="1"/>
      <protection locked="0"/>
    </xf>
    <xf numFmtId="0" fontId="70" fillId="19" borderId="41" xfId="1" applyFont="1" applyFill="1" applyBorder="1" applyAlignment="1">
      <alignment horizontal="center" vertical="center" wrapText="1"/>
    </xf>
    <xf numFmtId="0" fontId="31" fillId="2" borderId="0" xfId="0" applyFont="1" applyFill="1"/>
    <xf numFmtId="0" fontId="32" fillId="2" borderId="0" xfId="0" applyFont="1" applyFill="1" applyAlignment="1">
      <alignment horizontal="left" vertical="center"/>
    </xf>
    <xf numFmtId="0" fontId="31" fillId="2" borderId="0" xfId="0" applyFont="1" applyFill="1" applyAlignment="1">
      <alignment horizontal="left" vertical="center"/>
    </xf>
    <xf numFmtId="0" fontId="31" fillId="2" borderId="0" xfId="0" applyFont="1" applyFill="1" applyAlignment="1">
      <alignment horizontal="left" vertical="center" wrapText="1"/>
    </xf>
    <xf numFmtId="0" fontId="31" fillId="2" borderId="0" xfId="0" applyFont="1" applyFill="1" applyAlignment="1">
      <alignment horizontal="center"/>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4" fillId="2" borderId="1" xfId="0" applyFont="1" applyFill="1" applyBorder="1" applyAlignment="1">
      <alignment horizontal="center" vertical="top" wrapText="1"/>
    </xf>
    <xf numFmtId="0" fontId="73" fillId="2" borderId="1"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74" fillId="2" borderId="1" xfId="0" applyFont="1" applyFill="1" applyBorder="1" applyAlignment="1">
      <alignment vertical="center" wrapText="1"/>
    </xf>
    <xf numFmtId="0" fontId="53" fillId="2" borderId="1" xfId="0" applyFont="1" applyFill="1" applyBorder="1" applyAlignment="1">
      <alignment vertical="center" wrapText="1"/>
    </xf>
    <xf numFmtId="0" fontId="73" fillId="0" borderId="1" xfId="0" applyFont="1" applyBorder="1" applyAlignment="1">
      <alignment vertical="center" wrapText="1"/>
    </xf>
    <xf numFmtId="0" fontId="11"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10" fillId="2" borderId="2" xfId="0" applyFont="1" applyFill="1" applyBorder="1" applyAlignment="1">
      <alignment horizontal="center" vertical="top" wrapText="1"/>
    </xf>
    <xf numFmtId="0" fontId="75" fillId="2" borderId="1" xfId="0" applyFont="1" applyFill="1" applyBorder="1" applyAlignment="1">
      <alignment vertical="center" wrapText="1"/>
    </xf>
    <xf numFmtId="0" fontId="73" fillId="2" borderId="0" xfId="0" applyFont="1" applyFill="1" applyAlignment="1">
      <alignment wrapText="1"/>
    </xf>
    <xf numFmtId="0" fontId="73" fillId="2" borderId="1" xfId="0" applyFont="1" applyFill="1" applyBorder="1" applyAlignment="1">
      <alignment wrapText="1"/>
    </xf>
    <xf numFmtId="0" fontId="53" fillId="2" borderId="14" xfId="0" applyFont="1" applyFill="1" applyBorder="1" applyAlignment="1">
      <alignment vertical="center" wrapText="1"/>
    </xf>
    <xf numFmtId="0" fontId="70" fillId="19" borderId="41" xfId="1" applyFont="1" applyFill="1" applyBorder="1" applyAlignment="1">
      <alignment horizontal="center" vertical="center" wrapText="1"/>
    </xf>
    <xf numFmtId="0" fontId="0" fillId="6" borderId="0" xfId="0" applyFill="1" applyBorder="1" applyAlignment="1">
      <alignment wrapText="1"/>
    </xf>
    <xf numFmtId="0" fontId="76" fillId="0" borderId="0" xfId="0" applyFont="1"/>
    <xf numFmtId="0" fontId="76" fillId="0" borderId="0" xfId="0" applyFont="1" applyAlignment="1">
      <alignment wrapText="1"/>
    </xf>
    <xf numFmtId="0" fontId="76" fillId="0" borderId="1" xfId="0" applyFont="1" applyBorder="1"/>
    <xf numFmtId="0" fontId="53" fillId="0" borderId="22" xfId="0" applyFont="1" applyBorder="1" applyAlignment="1">
      <alignment horizontal="left" vertical="center" wrapText="1"/>
    </xf>
    <xf numFmtId="0" fontId="61" fillId="2" borderId="23" xfId="0" applyFont="1" applyFill="1" applyBorder="1" applyAlignment="1" applyProtection="1">
      <alignment horizontal="center" vertical="center" wrapText="1"/>
      <protection locked="0"/>
    </xf>
    <xf numFmtId="0" fontId="61" fillId="2" borderId="33" xfId="0" applyFont="1" applyFill="1" applyBorder="1" applyAlignment="1" applyProtection="1">
      <alignment horizontal="center" vertical="center" wrapText="1"/>
      <protection locked="0"/>
    </xf>
    <xf numFmtId="0" fontId="68" fillId="2" borderId="0" xfId="0" applyNumberFormat="1" applyFont="1" applyFill="1" applyBorder="1" applyAlignment="1">
      <alignment horizontal="center" wrapText="1"/>
    </xf>
    <xf numFmtId="0" fontId="61" fillId="2" borderId="23" xfId="0" applyNumberFormat="1" applyFont="1" applyFill="1" applyBorder="1" applyAlignment="1">
      <alignment horizontal="center" vertical="center" wrapText="1"/>
    </xf>
    <xf numFmtId="0" fontId="0" fillId="2" borderId="0" xfId="0" applyNumberFormat="1" applyFill="1"/>
    <xf numFmtId="0" fontId="6" fillId="19" borderId="40" xfId="1" applyFont="1" applyFill="1" applyBorder="1" applyAlignment="1">
      <alignment horizontal="center" vertical="center" wrapText="1"/>
    </xf>
    <xf numFmtId="0" fontId="78" fillId="19" borderId="40" xfId="1" applyFont="1" applyFill="1" applyBorder="1" applyAlignment="1">
      <alignment horizontal="center" vertical="center" wrapText="1"/>
    </xf>
    <xf numFmtId="0" fontId="35" fillId="17" borderId="23" xfId="0" applyFont="1" applyFill="1" applyBorder="1" applyAlignment="1" applyProtection="1">
      <alignment horizontal="center" vertical="center" wrapText="1"/>
      <protection locked="0"/>
    </xf>
    <xf numFmtId="49" fontId="61" fillId="2" borderId="23" xfId="0" applyNumberFormat="1" applyFont="1" applyFill="1" applyBorder="1" applyAlignment="1" applyProtection="1">
      <alignment vertical="center" wrapText="1"/>
      <protection locked="0"/>
    </xf>
    <xf numFmtId="49" fontId="61" fillId="2" borderId="0" xfId="0" applyNumberFormat="1" applyFont="1" applyFill="1" applyBorder="1" applyAlignment="1" applyProtection="1">
      <alignment horizontal="left" wrapText="1" indent="3"/>
      <protection locked="0"/>
    </xf>
    <xf numFmtId="49" fontId="0" fillId="2" borderId="0" xfId="0" applyNumberFormat="1" applyFill="1" applyBorder="1" applyAlignment="1" applyProtection="1">
      <alignment wrapText="1"/>
      <protection locked="0"/>
    </xf>
    <xf numFmtId="49" fontId="61" fillId="2" borderId="0" xfId="0" applyNumberFormat="1" applyFont="1" applyFill="1" applyBorder="1" applyAlignment="1" applyProtection="1">
      <alignment wrapText="1"/>
      <protection locked="0"/>
    </xf>
    <xf numFmtId="49" fontId="61" fillId="2" borderId="23" xfId="0" applyNumberFormat="1" applyFont="1" applyFill="1" applyBorder="1" applyAlignment="1" applyProtection="1">
      <alignment horizontal="center" vertical="center" wrapText="1"/>
      <protection locked="0"/>
    </xf>
    <xf numFmtId="0" fontId="70" fillId="19" borderId="47" xfId="1" applyFont="1" applyFill="1" applyBorder="1" applyAlignment="1">
      <alignment horizontal="center" vertical="center" wrapText="1"/>
    </xf>
    <xf numFmtId="0" fontId="70" fillId="19" borderId="48" xfId="1" applyFont="1" applyFill="1" applyBorder="1" applyAlignment="1">
      <alignment horizontal="center" vertical="center" wrapText="1"/>
    </xf>
    <xf numFmtId="0" fontId="73" fillId="2" borderId="32" xfId="0" applyFont="1" applyFill="1" applyBorder="1" applyAlignment="1" applyProtection="1">
      <alignment horizontal="left" vertical="center" wrapText="1"/>
      <protection locked="0"/>
    </xf>
    <xf numFmtId="0" fontId="73" fillId="2" borderId="28" xfId="0" applyFont="1" applyFill="1" applyBorder="1" applyAlignment="1" applyProtection="1">
      <alignment horizontal="left" vertical="center" wrapText="1"/>
      <protection locked="0"/>
    </xf>
    <xf numFmtId="0" fontId="73" fillId="2" borderId="0" xfId="0" applyFont="1" applyFill="1" applyAlignment="1">
      <alignment horizontal="left" vertical="center" wrapText="1"/>
    </xf>
    <xf numFmtId="0" fontId="73" fillId="2" borderId="0" xfId="0" applyFont="1" applyFill="1" applyAlignment="1">
      <alignment horizontal="left" wrapText="1"/>
    </xf>
    <xf numFmtId="0" fontId="0" fillId="2" borderId="0" xfId="0" applyFill="1" applyAlignment="1" applyProtection="1">
      <alignment vertical="center" wrapText="1"/>
      <protection locked="0"/>
    </xf>
    <xf numFmtId="0" fontId="0" fillId="2" borderId="0" xfId="0" applyFill="1" applyProtection="1"/>
    <xf numFmtId="0" fontId="61" fillId="2" borderId="23" xfId="0" applyFont="1" applyFill="1" applyBorder="1" applyAlignment="1" applyProtection="1">
      <alignment horizontal="center" vertical="center" wrapText="1"/>
      <protection locked="0"/>
    </xf>
    <xf numFmtId="0" fontId="70" fillId="19" borderId="41" xfId="1" applyFont="1" applyFill="1" applyBorder="1" applyAlignment="1">
      <alignment horizontal="center" vertical="center" wrapText="1"/>
    </xf>
    <xf numFmtId="0" fontId="61" fillId="2" borderId="33" xfId="0" applyFont="1" applyFill="1" applyBorder="1" applyAlignment="1" applyProtection="1">
      <alignment horizontal="center" vertical="center" wrapText="1"/>
      <protection locked="0"/>
    </xf>
    <xf numFmtId="0" fontId="20" fillId="2" borderId="0" xfId="1" applyFont="1" applyFill="1" applyBorder="1" applyAlignment="1">
      <alignment horizontal="center" vertical="center" wrapText="1"/>
    </xf>
    <xf numFmtId="2" fontId="61" fillId="2" borderId="23" xfId="0" applyNumberFormat="1" applyFont="1" applyFill="1" applyBorder="1" applyAlignment="1" applyProtection="1">
      <alignment horizontal="center" vertical="center"/>
      <protection locked="0"/>
    </xf>
    <xf numFmtId="1" fontId="61" fillId="2" borderId="33" xfId="0" applyNumberFormat="1" applyFont="1" applyFill="1" applyBorder="1" applyAlignment="1" applyProtection="1">
      <alignment horizontal="center" vertical="center"/>
      <protection locked="0"/>
    </xf>
    <xf numFmtId="0" fontId="79" fillId="19" borderId="41" xfId="1" applyFont="1" applyFill="1" applyBorder="1" applyAlignment="1">
      <alignment horizontal="center" vertical="center" wrapText="1"/>
    </xf>
    <xf numFmtId="1" fontId="61" fillId="2" borderId="23" xfId="0" applyNumberFormat="1" applyFont="1" applyFill="1" applyBorder="1" applyAlignment="1" applyProtection="1">
      <alignment horizontal="center" vertical="center"/>
      <protection locked="0"/>
    </xf>
    <xf numFmtId="0" fontId="79" fillId="19" borderId="50" xfId="1" applyFont="1" applyFill="1" applyBorder="1" applyAlignment="1">
      <alignment horizontal="center" vertical="center" wrapText="1"/>
    </xf>
    <xf numFmtId="49" fontId="0" fillId="2" borderId="23" xfId="0" applyNumberFormat="1" applyFill="1" applyBorder="1" applyAlignment="1">
      <alignment horizontal="left" vertical="center" wrapText="1"/>
    </xf>
    <xf numFmtId="0" fontId="0" fillId="2" borderId="28"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lignment horizontal="left" vertical="center" wrapText="1"/>
    </xf>
    <xf numFmtId="17" fontId="0" fillId="2" borderId="23" xfId="0" applyNumberFormat="1" applyFill="1" applyBorder="1" applyProtection="1">
      <protection locked="0"/>
    </xf>
    <xf numFmtId="17" fontId="0" fillId="2" borderId="0" xfId="0" applyNumberFormat="1" applyFill="1" applyProtection="1">
      <protection locked="0"/>
    </xf>
    <xf numFmtId="17" fontId="0" fillId="2" borderId="0" xfId="0" applyNumberFormat="1" applyFill="1"/>
    <xf numFmtId="0" fontId="22" fillId="2" borderId="0" xfId="0" applyFont="1" applyFill="1" applyAlignment="1">
      <alignment horizontal="center"/>
    </xf>
    <xf numFmtId="0" fontId="22" fillId="2" borderId="52" xfId="0" applyFont="1" applyFill="1" applyBorder="1" applyAlignment="1">
      <alignment horizontal="center" vertical="center" wrapText="1"/>
    </xf>
    <xf numFmtId="0" fontId="0" fillId="2" borderId="51" xfId="0" applyFill="1" applyBorder="1" applyAlignment="1">
      <alignment horizontal="left" vertical="center"/>
    </xf>
    <xf numFmtId="0" fontId="0" fillId="2" borderId="59" xfId="0" applyFill="1" applyBorder="1" applyAlignment="1">
      <alignment horizontal="left" vertical="center"/>
    </xf>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0" fillId="2" borderId="0" xfId="0" applyFill="1" applyBorder="1"/>
    <xf numFmtId="0" fontId="0" fillId="2" borderId="65" xfId="0" applyFill="1" applyBorder="1"/>
    <xf numFmtId="0" fontId="0" fillId="2" borderId="66" xfId="0" applyFill="1" applyBorder="1"/>
    <xf numFmtId="0" fontId="0" fillId="2" borderId="67" xfId="0" applyFill="1" applyBorder="1"/>
    <xf numFmtId="49" fontId="33" fillId="2" borderId="0" xfId="0" applyNumberFormat="1" applyFont="1" applyFill="1" applyAlignment="1">
      <alignment horizontal="center" vertical="center" wrapText="1"/>
    </xf>
    <xf numFmtId="17" fontId="0" fillId="2" borderId="55" xfId="0" applyNumberFormat="1" applyFill="1" applyBorder="1" applyAlignment="1">
      <alignment horizontal="left" vertical="center"/>
    </xf>
    <xf numFmtId="0" fontId="17" fillId="2" borderId="0" xfId="0" applyFont="1" applyFill="1" applyAlignment="1"/>
    <xf numFmtId="0" fontId="82" fillId="2" borderId="0" xfId="0" applyFont="1" applyFill="1" applyAlignment="1"/>
    <xf numFmtId="0" fontId="83" fillId="2" borderId="0" xfId="0" applyFont="1" applyFill="1" applyAlignment="1">
      <alignment horizontal="center"/>
    </xf>
    <xf numFmtId="0" fontId="83" fillId="2" borderId="0" xfId="0" applyFont="1" applyFill="1" applyAlignment="1"/>
    <xf numFmtId="49" fontId="84" fillId="2" borderId="0" xfId="0" applyNumberFormat="1" applyFont="1" applyFill="1" applyAlignment="1">
      <alignment horizontal="center" vertical="center"/>
    </xf>
    <xf numFmtId="0" fontId="33" fillId="2" borderId="0" xfId="0" applyNumberFormat="1" applyFont="1" applyFill="1" applyAlignment="1">
      <alignment wrapText="1"/>
    </xf>
    <xf numFmtId="0" fontId="22" fillId="2" borderId="73" xfId="0" applyFont="1" applyFill="1" applyBorder="1" applyAlignment="1">
      <alignment vertical="center" wrapText="1"/>
    </xf>
    <xf numFmtId="0" fontId="80" fillId="2" borderId="74" xfId="0" applyFont="1" applyFill="1" applyBorder="1" applyAlignment="1">
      <alignment vertical="center" wrapText="1"/>
    </xf>
    <xf numFmtId="0" fontId="80" fillId="2" borderId="75" xfId="0" applyFont="1" applyFill="1" applyBorder="1" applyAlignment="1">
      <alignment vertical="center" wrapText="1"/>
    </xf>
    <xf numFmtId="0" fontId="80" fillId="2" borderId="76" xfId="0" applyFont="1" applyFill="1" applyBorder="1" applyAlignment="1">
      <alignment vertical="center" wrapText="1"/>
    </xf>
    <xf numFmtId="0" fontId="80" fillId="2" borderId="77" xfId="0" applyFont="1" applyFill="1" applyBorder="1" applyAlignment="1">
      <alignment horizontal="center" vertical="center" wrapText="1"/>
    </xf>
    <xf numFmtId="0" fontId="53" fillId="2" borderId="81" xfId="0" applyFont="1" applyFill="1" applyBorder="1" applyAlignment="1">
      <alignment vertical="center"/>
    </xf>
    <xf numFmtId="17" fontId="0" fillId="2" borderId="23" xfId="0" applyNumberFormat="1" applyFill="1" applyBorder="1" applyAlignment="1" applyProtection="1">
      <alignment horizontal="center" vertical="center"/>
      <protection locked="0"/>
    </xf>
    <xf numFmtId="1" fontId="0" fillId="2" borderId="0" xfId="0" applyNumberFormat="1" applyFill="1"/>
    <xf numFmtId="17" fontId="0" fillId="2" borderId="54" xfId="0" applyNumberFormat="1" applyFill="1" applyBorder="1" applyAlignment="1">
      <alignment horizontal="center" vertical="center"/>
    </xf>
    <xf numFmtId="17" fontId="0" fillId="2" borderId="55" xfId="0" applyNumberFormat="1" applyFill="1" applyBorder="1" applyAlignment="1">
      <alignment horizontal="center" vertical="center"/>
    </xf>
    <xf numFmtId="49" fontId="33" fillId="2" borderId="0" xfId="0" applyNumberFormat="1" applyFont="1" applyFill="1" applyAlignment="1">
      <alignment horizontal="center" vertical="center" wrapText="1"/>
    </xf>
    <xf numFmtId="0" fontId="0" fillId="22" borderId="0" xfId="0" applyFill="1"/>
    <xf numFmtId="0" fontId="71" fillId="22" borderId="0" xfId="0" applyFont="1" applyFill="1" applyAlignment="1">
      <alignment horizontal="center" vertical="center"/>
    </xf>
    <xf numFmtId="0" fontId="71" fillId="22" borderId="0" xfId="0" applyFont="1" applyFill="1" applyAlignment="1">
      <alignment horizontal="center" vertical="center" wrapText="1"/>
    </xf>
    <xf numFmtId="0" fontId="21" fillId="22" borderId="0" xfId="0" applyFont="1" applyFill="1" applyAlignment="1">
      <alignment horizontal="center" vertical="center"/>
    </xf>
    <xf numFmtId="0" fontId="0" fillId="2" borderId="51" xfId="0" applyFill="1" applyBorder="1" applyAlignment="1">
      <alignment horizontal="center" vertical="center"/>
    </xf>
    <xf numFmtId="0" fontId="0" fillId="2" borderId="51" xfId="0" applyFill="1" applyBorder="1" applyAlignment="1">
      <alignment horizontal="left" vertical="center" wrapText="1"/>
    </xf>
    <xf numFmtId="0" fontId="0" fillId="2" borderId="53" xfId="0" applyFill="1" applyBorder="1" applyAlignment="1">
      <alignment horizontal="left" vertical="center" wrapText="1"/>
    </xf>
    <xf numFmtId="0" fontId="0" fillId="2" borderId="62" xfId="0" applyFill="1" applyBorder="1" applyAlignment="1">
      <alignment wrapText="1"/>
    </xf>
    <xf numFmtId="0" fontId="0" fillId="2" borderId="85" xfId="0" applyFill="1" applyBorder="1" applyAlignment="1">
      <alignment horizontal="left" vertical="center"/>
    </xf>
    <xf numFmtId="49" fontId="61" fillId="2" borderId="0" xfId="0" applyNumberFormat="1" applyFont="1" applyFill="1" applyBorder="1" applyAlignment="1">
      <alignment horizontal="left" vertical="center" wrapText="1" indent="3"/>
    </xf>
    <xf numFmtId="49" fontId="0" fillId="2" borderId="0" xfId="0" applyNumberFormat="1" applyFill="1" applyBorder="1" applyAlignment="1">
      <alignment horizontal="left" vertical="center" wrapText="1"/>
    </xf>
    <xf numFmtId="1" fontId="0" fillId="2" borderId="23" xfId="0" applyNumberFormat="1" applyFill="1" applyBorder="1" applyAlignment="1">
      <alignment horizontal="center" vertical="center"/>
    </xf>
    <xf numFmtId="1" fontId="0" fillId="2" borderId="0" xfId="0" applyNumberFormat="1" applyFill="1" applyAlignment="1">
      <alignment horizontal="center" vertical="center"/>
    </xf>
    <xf numFmtId="0" fontId="0" fillId="2" borderId="23" xfId="0" applyNumberFormat="1" applyFill="1" applyBorder="1" applyAlignment="1">
      <alignment horizontal="center" vertical="center"/>
    </xf>
    <xf numFmtId="0" fontId="0" fillId="2" borderId="53" xfId="0" applyFill="1" applyBorder="1" applyAlignment="1">
      <alignment horizontal="center" vertical="center" wrapText="1"/>
    </xf>
    <xf numFmtId="0" fontId="0" fillId="2" borderId="51" xfId="0" applyFill="1" applyBorder="1" applyAlignment="1">
      <alignment horizontal="center" vertical="center"/>
    </xf>
    <xf numFmtId="0" fontId="0" fillId="2" borderId="51" xfId="0" applyFill="1" applyBorder="1" applyAlignment="1">
      <alignment horizontal="left" vertical="center" wrapText="1"/>
    </xf>
    <xf numFmtId="0" fontId="86" fillId="2" borderId="5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49" fontId="35" fillId="2" borderId="0" xfId="0" applyNumberFormat="1" applyFont="1" applyFill="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19" fillId="7" borderId="0" xfId="0" applyFont="1" applyFill="1" applyAlignment="1">
      <alignment horizontal="center"/>
    </xf>
    <xf numFmtId="0" fontId="18" fillId="7" borderId="0" xfId="2" applyFont="1" applyFill="1" applyAlignment="1">
      <alignment horizontal="left" vertical="center" wrapText="1"/>
    </xf>
    <xf numFmtId="0" fontId="36" fillId="7" borderId="0" xfId="0" applyFont="1" applyFill="1" applyAlignment="1">
      <alignment horizontal="left" vertical="center" wrapText="1"/>
    </xf>
    <xf numFmtId="49" fontId="60" fillId="2" borderId="27" xfId="0" applyNumberFormat="1" applyFont="1" applyFill="1" applyBorder="1" applyAlignment="1" applyProtection="1">
      <alignment horizontal="left" vertical="center" wrapText="1"/>
      <protection locked="0"/>
    </xf>
    <xf numFmtId="49" fontId="60" fillId="2" borderId="28" xfId="0" applyNumberFormat="1" applyFont="1" applyFill="1" applyBorder="1" applyAlignment="1" applyProtection="1">
      <alignment horizontal="left" vertical="center" wrapText="1"/>
      <protection locked="0"/>
    </xf>
    <xf numFmtId="49" fontId="60" fillId="2" borderId="27" xfId="0" applyNumberFormat="1" applyFont="1" applyFill="1" applyBorder="1" applyAlignment="1" applyProtection="1">
      <alignment horizontal="left" vertical="center"/>
      <protection locked="0"/>
    </xf>
    <xf numFmtId="49" fontId="60" fillId="2" borderId="28" xfId="0" applyNumberFormat="1" applyFont="1" applyFill="1" applyBorder="1" applyAlignment="1" applyProtection="1">
      <alignment horizontal="left" vertical="center"/>
      <protection locked="0"/>
    </xf>
    <xf numFmtId="49" fontId="67" fillId="2" borderId="27" xfId="0" applyNumberFormat="1" applyFont="1" applyFill="1" applyBorder="1" applyAlignment="1" applyProtection="1">
      <alignment horizontal="left" vertical="center" wrapText="1"/>
      <protection locked="0"/>
    </xf>
    <xf numFmtId="49" fontId="67" fillId="2" borderId="28"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55" fillId="0" borderId="8" xfId="0" applyFont="1" applyBorder="1" applyAlignment="1">
      <alignment horizontal="center" vertical="center" wrapText="1"/>
    </xf>
    <xf numFmtId="0" fontId="55" fillId="0" borderId="0" xfId="0" applyFont="1" applyAlignment="1">
      <alignment horizontal="center" vertical="center" wrapText="1"/>
    </xf>
    <xf numFmtId="0" fontId="55" fillId="0" borderId="8" xfId="0" applyFont="1" applyBorder="1" applyAlignment="1">
      <alignment horizontal="left" vertical="center" wrapText="1"/>
    </xf>
    <xf numFmtId="0" fontId="55" fillId="0" borderId="0" xfId="0" applyFont="1" applyAlignment="1">
      <alignment horizontal="left" vertical="center" wrapText="1"/>
    </xf>
    <xf numFmtId="0" fontId="19" fillId="7" borderId="0" xfId="0" applyFont="1" applyFill="1" applyAlignment="1">
      <alignment horizontal="left"/>
    </xf>
    <xf numFmtId="0" fontId="39" fillId="7" borderId="0" xfId="2" applyFont="1" applyFill="1" applyAlignment="1">
      <alignment horizontal="left" vertical="center" wrapText="1"/>
    </xf>
    <xf numFmtId="0" fontId="38" fillId="7" borderId="0" xfId="0" applyFont="1" applyFill="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72" fillId="17" borderId="27" xfId="0" applyFont="1" applyFill="1" applyBorder="1" applyAlignment="1">
      <alignment horizontal="center"/>
    </xf>
    <xf numFmtId="0" fontId="72" fillId="17" borderId="34" xfId="0" applyFont="1" applyFill="1" applyBorder="1" applyAlignment="1">
      <alignment horizontal="center"/>
    </xf>
    <xf numFmtId="0" fontId="72" fillId="17" borderId="28" xfId="0" applyFont="1" applyFill="1" applyBorder="1" applyAlignment="1">
      <alignment horizontal="center"/>
    </xf>
    <xf numFmtId="0" fontId="23" fillId="17" borderId="0" xfId="0" applyFont="1" applyFill="1" applyAlignment="1">
      <alignment horizontal="center" vertical="center" textRotation="255"/>
    </xf>
    <xf numFmtId="0" fontId="23" fillId="2" borderId="0" xfId="0" applyFont="1" applyFill="1" applyAlignment="1">
      <alignment horizontal="center" vertical="distributed" wrapText="1"/>
    </xf>
    <xf numFmtId="0" fontId="23" fillId="17" borderId="0" xfId="0" applyFont="1" applyFill="1" applyAlignment="1">
      <alignment horizontal="center" vertical="distributed" wrapText="1"/>
    </xf>
    <xf numFmtId="0" fontId="35" fillId="14" borderId="18" xfId="0" applyFont="1" applyFill="1" applyBorder="1" applyAlignment="1">
      <alignment horizontal="center"/>
    </xf>
    <xf numFmtId="0" fontId="23" fillId="9" borderId="0" xfId="0" applyFont="1" applyFill="1" applyAlignment="1">
      <alignment horizontal="center" vertical="center" textRotation="255"/>
    </xf>
    <xf numFmtId="0" fontId="23" fillId="9" borderId="0" xfId="0" applyFont="1" applyFill="1" applyAlignment="1">
      <alignment horizontal="center" vertical="distributed" wrapText="1"/>
    </xf>
    <xf numFmtId="0" fontId="19" fillId="8" borderId="0" xfId="0" applyFont="1" applyFill="1" applyAlignment="1">
      <alignment horizontal="center"/>
    </xf>
    <xf numFmtId="0" fontId="50" fillId="8" borderId="0" xfId="2" applyFont="1" applyFill="1" applyAlignment="1">
      <alignment horizontal="left" vertical="center" wrapText="1"/>
    </xf>
    <xf numFmtId="0" fontId="46" fillId="8" borderId="0" xfId="0" applyFont="1" applyFill="1" applyAlignment="1">
      <alignment horizontal="left" wrapText="1"/>
    </xf>
    <xf numFmtId="0" fontId="38" fillId="8" borderId="0" xfId="0" applyFont="1" applyFill="1" applyAlignment="1">
      <alignment horizontal="left" wrapText="1"/>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49" fontId="61" fillId="2" borderId="24" xfId="0" applyNumberFormat="1" applyFont="1" applyFill="1" applyBorder="1" applyAlignment="1">
      <alignment horizontal="left" vertical="center" wrapText="1"/>
    </xf>
    <xf numFmtId="0" fontId="61" fillId="2" borderId="33" xfId="0" applyNumberFormat="1" applyFont="1" applyFill="1" applyBorder="1" applyAlignment="1">
      <alignment horizontal="left" vertical="center" wrapText="1"/>
    </xf>
    <xf numFmtId="0" fontId="0" fillId="2" borderId="24" xfId="0" applyFill="1" applyBorder="1" applyAlignment="1">
      <alignment horizontal="center" vertical="center" wrapText="1"/>
    </xf>
    <xf numFmtId="0" fontId="0" fillId="2" borderId="33" xfId="0" applyFill="1" applyBorder="1" applyAlignment="1">
      <alignment horizontal="center" vertical="center" wrapText="1"/>
    </xf>
    <xf numFmtId="0" fontId="69" fillId="2" borderId="24" xfId="0" applyFont="1" applyFill="1" applyBorder="1" applyAlignment="1" applyProtection="1">
      <alignment horizontal="center" vertical="center" wrapText="1"/>
      <protection locked="0"/>
    </xf>
    <xf numFmtId="0" fontId="69" fillId="2" borderId="33" xfId="0" applyFont="1" applyFill="1" applyBorder="1" applyAlignment="1" applyProtection="1">
      <alignment horizontal="center" vertical="center" wrapText="1"/>
      <protection locked="0"/>
    </xf>
    <xf numFmtId="0" fontId="61" fillId="2" borderId="49" xfId="0" applyFont="1" applyFill="1" applyBorder="1" applyAlignment="1" applyProtection="1">
      <alignment horizontal="center" vertical="center"/>
      <protection locked="0"/>
    </xf>
    <xf numFmtId="0" fontId="61" fillId="2" borderId="33" xfId="0" applyFont="1" applyFill="1" applyBorder="1" applyAlignment="1" applyProtection="1">
      <alignment horizontal="center" vertical="center"/>
      <protection locked="0"/>
    </xf>
    <xf numFmtId="0" fontId="61" fillId="2" borderId="23" xfId="0" applyFont="1" applyFill="1" applyBorder="1" applyAlignment="1">
      <alignment horizontal="center" vertical="center" wrapText="1"/>
    </xf>
    <xf numFmtId="49" fontId="61" fillId="2" borderId="33" xfId="0" applyNumberFormat="1" applyFont="1" applyFill="1" applyBorder="1" applyAlignment="1">
      <alignment horizontal="left" vertical="center" wrapText="1"/>
    </xf>
    <xf numFmtId="44" fontId="61" fillId="2" borderId="33" xfId="0" applyNumberFormat="1" applyFont="1" applyFill="1" applyBorder="1" applyAlignment="1">
      <alignment horizontal="left" vertical="center" wrapText="1"/>
    </xf>
    <xf numFmtId="0" fontId="20" fillId="2" borderId="25"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70" fillId="19" borderId="41" xfId="1" applyFont="1" applyFill="1" applyBorder="1" applyAlignment="1">
      <alignment horizontal="center" vertical="center" wrapText="1"/>
    </xf>
    <xf numFmtId="0" fontId="0" fillId="2" borderId="44" xfId="0" applyFill="1" applyBorder="1" applyAlignment="1">
      <alignment horizontal="center" vertical="center" wrapText="1"/>
    </xf>
    <xf numFmtId="0" fontId="61" fillId="2" borderId="33" xfId="0" applyFont="1" applyFill="1" applyBorder="1" applyAlignment="1">
      <alignment horizontal="center" vertical="center" wrapText="1"/>
    </xf>
    <xf numFmtId="49" fontId="61" fillId="2" borderId="44" xfId="0" applyNumberFormat="1" applyFont="1" applyFill="1" applyBorder="1" applyAlignment="1">
      <alignment horizontal="left" vertical="center" wrapText="1"/>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69" fillId="2" borderId="44" xfId="0" applyFont="1" applyFill="1" applyBorder="1" applyAlignment="1" applyProtection="1">
      <alignment horizontal="center" vertical="center" wrapText="1"/>
      <protection locked="0"/>
    </xf>
    <xf numFmtId="0" fontId="27" fillId="19" borderId="0" xfId="0" applyFont="1" applyFill="1" applyAlignment="1">
      <alignment horizontal="center" vertical="center"/>
    </xf>
    <xf numFmtId="0" fontId="19" fillId="20" borderId="0" xfId="0" applyFont="1" applyFill="1" applyAlignment="1">
      <alignment horizontal="center"/>
    </xf>
    <xf numFmtId="0" fontId="39" fillId="19" borderId="0" xfId="2" applyFont="1" applyFill="1" applyAlignment="1">
      <alignment horizontal="left" vertical="center" wrapText="1"/>
    </xf>
    <xf numFmtId="0" fontId="38" fillId="19" borderId="0" xfId="0" applyFont="1" applyFill="1" applyAlignment="1">
      <alignment horizontal="left" vertical="center" wrapText="1"/>
    </xf>
    <xf numFmtId="0" fontId="44" fillId="19" borderId="45" xfId="0" applyFont="1" applyFill="1" applyBorder="1" applyAlignment="1">
      <alignment horizontal="left" vertical="center" wrapText="1"/>
    </xf>
    <xf numFmtId="0" fontId="44" fillId="19" borderId="0"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21" fillId="19" borderId="0" xfId="0" applyFont="1" applyFill="1" applyBorder="1" applyAlignment="1">
      <alignment horizontal="center" vertical="center"/>
    </xf>
    <xf numFmtId="0" fontId="21" fillId="19" borderId="46" xfId="0" applyFont="1" applyFill="1" applyBorder="1" applyAlignment="1">
      <alignment horizontal="center" vertical="center"/>
    </xf>
    <xf numFmtId="0" fontId="36" fillId="19" borderId="0" xfId="0" applyFont="1" applyFill="1" applyBorder="1" applyAlignment="1">
      <alignment horizontal="left" vertical="center" wrapText="1"/>
    </xf>
    <xf numFmtId="0" fontId="36" fillId="19" borderId="46" xfId="0" applyFont="1" applyFill="1" applyBorder="1" applyAlignment="1">
      <alignment horizontal="left" vertical="center" wrapText="1"/>
    </xf>
    <xf numFmtId="0" fontId="19" fillId="19" borderId="45" xfId="0" applyFont="1" applyFill="1" applyBorder="1" applyAlignment="1">
      <alignment horizontal="center"/>
    </xf>
    <xf numFmtId="0" fontId="19" fillId="19" borderId="0" xfId="0" applyFont="1" applyFill="1" applyBorder="1" applyAlignment="1">
      <alignment horizontal="center"/>
    </xf>
    <xf numFmtId="49" fontId="0" fillId="2" borderId="23" xfId="0" applyNumberFormat="1" applyFill="1" applyBorder="1" applyAlignment="1" applyProtection="1">
      <alignment horizontal="left" vertical="center"/>
    </xf>
    <xf numFmtId="0" fontId="0" fillId="2" borderId="23" xfId="0" applyNumberFormat="1" applyFill="1" applyBorder="1" applyAlignment="1" applyProtection="1">
      <alignment horizontal="left" vertical="center"/>
    </xf>
    <xf numFmtId="0" fontId="60" fillId="2" borderId="23" xfId="0" applyFont="1" applyFill="1" applyBorder="1" applyAlignment="1" applyProtection="1">
      <alignment horizontal="center" vertical="center"/>
      <protection locked="0"/>
    </xf>
    <xf numFmtId="0" fontId="0" fillId="2" borderId="23" xfId="0" applyFill="1" applyBorder="1" applyAlignment="1" applyProtection="1">
      <alignment horizontal="left" vertical="center"/>
    </xf>
    <xf numFmtId="0" fontId="0" fillId="2" borderId="24"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77" fillId="19" borderId="27" xfId="0" applyFont="1" applyFill="1" applyBorder="1" applyAlignment="1">
      <alignment horizontal="center"/>
    </xf>
    <xf numFmtId="0" fontId="77" fillId="19" borderId="34" xfId="0" applyFont="1" applyFill="1" applyBorder="1" applyAlignment="1">
      <alignment horizontal="center"/>
    </xf>
    <xf numFmtId="0" fontId="77" fillId="19" borderId="28" xfId="0" applyFont="1" applyFill="1" applyBorder="1" applyAlignment="1">
      <alignment horizontal="center"/>
    </xf>
    <xf numFmtId="0" fontId="59" fillId="19" borderId="34" xfId="0" applyFont="1" applyFill="1" applyBorder="1" applyAlignment="1">
      <alignment horizontal="left" vertical="center" wrapText="1"/>
    </xf>
    <xf numFmtId="0" fontId="59" fillId="19" borderId="28" xfId="0" applyFont="1" applyFill="1" applyBorder="1" applyAlignment="1">
      <alignment horizontal="left" vertical="center" wrapText="1"/>
    </xf>
    <xf numFmtId="0" fontId="44" fillId="19" borderId="34" xfId="0" applyFont="1" applyFill="1" applyBorder="1" applyAlignment="1">
      <alignment horizontal="left" vertical="center" wrapText="1"/>
    </xf>
    <xf numFmtId="0" fontId="44" fillId="19" borderId="28" xfId="0" applyFont="1" applyFill="1" applyBorder="1" applyAlignment="1">
      <alignment horizontal="left" vertical="center" wrapText="1"/>
    </xf>
    <xf numFmtId="0" fontId="0" fillId="2" borderId="51" xfId="0" applyFill="1" applyBorder="1" applyAlignment="1">
      <alignment horizontal="center" vertical="center"/>
    </xf>
    <xf numFmtId="49" fontId="0" fillId="2" borderId="51" xfId="0" applyNumberFormat="1" applyFill="1" applyBorder="1" applyAlignment="1">
      <alignment horizontal="left" vertical="center" wrapText="1"/>
    </xf>
    <xf numFmtId="0" fontId="0" fillId="2" borderId="51" xfId="0" applyNumberFormat="1" applyFill="1" applyBorder="1" applyAlignment="1">
      <alignment horizontal="left" vertical="center" wrapText="1"/>
    </xf>
    <xf numFmtId="0" fontId="0" fillId="2" borderId="51" xfId="0" applyFill="1" applyBorder="1" applyAlignment="1">
      <alignment horizontal="left" vertical="center" wrapText="1"/>
    </xf>
    <xf numFmtId="0" fontId="80" fillId="2" borderId="58" xfId="0" applyFont="1" applyFill="1" applyBorder="1" applyAlignment="1">
      <alignment horizontal="center" vertical="center" wrapText="1"/>
    </xf>
    <xf numFmtId="0" fontId="80" fillId="2" borderId="57" xfId="0" applyFont="1" applyFill="1" applyBorder="1" applyAlignment="1">
      <alignment horizontal="center" vertical="center" wrapText="1"/>
    </xf>
    <xf numFmtId="0" fontId="0" fillId="2" borderId="72" xfId="0" applyFill="1" applyBorder="1" applyAlignment="1">
      <alignment horizontal="left" vertical="center" wrapText="1"/>
    </xf>
    <xf numFmtId="0" fontId="81" fillId="21" borderId="6" xfId="0" applyFont="1" applyFill="1" applyBorder="1" applyAlignment="1">
      <alignment horizontal="center"/>
    </xf>
    <xf numFmtId="0" fontId="81" fillId="21" borderId="65" xfId="0" applyFont="1" applyFill="1" applyBorder="1" applyAlignment="1">
      <alignment horizontal="center"/>
    </xf>
    <xf numFmtId="0" fontId="81" fillId="21" borderId="67" xfId="0" applyFont="1" applyFill="1" applyBorder="1" applyAlignment="1">
      <alignment horizontal="center"/>
    </xf>
    <xf numFmtId="0" fontId="81" fillId="21" borderId="68" xfId="0" applyFont="1" applyFill="1" applyBorder="1" applyAlignment="1">
      <alignment horizontal="center"/>
    </xf>
    <xf numFmtId="0" fontId="81" fillId="21" borderId="69" xfId="0" applyFont="1" applyFill="1" applyBorder="1" applyAlignment="1">
      <alignment horizontal="center"/>
    </xf>
    <xf numFmtId="0" fontId="80" fillId="2" borderId="60" xfId="0" applyFont="1" applyFill="1" applyBorder="1" applyAlignment="1">
      <alignment horizontal="center" vertical="center" wrapText="1"/>
    </xf>
    <xf numFmtId="0" fontId="81" fillId="21" borderId="0" xfId="0" applyFont="1" applyFill="1" applyBorder="1" applyAlignment="1">
      <alignment horizontal="center"/>
    </xf>
    <xf numFmtId="0" fontId="0" fillId="2" borderId="70" xfId="0" applyFill="1" applyBorder="1" applyAlignment="1">
      <alignment horizontal="left" vertical="center" wrapText="1"/>
    </xf>
    <xf numFmtId="0" fontId="22" fillId="2" borderId="0" xfId="0" applyFont="1" applyFill="1" applyAlignment="1">
      <alignment horizontal="center"/>
    </xf>
    <xf numFmtId="49" fontId="33" fillId="2" borderId="0" xfId="0" applyNumberFormat="1" applyFont="1" applyFill="1" applyAlignment="1">
      <alignment horizontal="center" vertical="center" wrapText="1"/>
    </xf>
    <xf numFmtId="0" fontId="22" fillId="2" borderId="0" xfId="0" applyFont="1" applyFill="1" applyAlignment="1">
      <alignment horizontal="left"/>
    </xf>
    <xf numFmtId="0" fontId="80" fillId="2" borderId="56" xfId="0" applyFont="1" applyFill="1" applyBorder="1" applyAlignment="1">
      <alignment horizontal="center" vertical="center" wrapText="1"/>
    </xf>
    <xf numFmtId="0" fontId="0" fillId="2" borderId="53" xfId="0" applyFill="1" applyBorder="1" applyAlignment="1">
      <alignment horizontal="center" vertical="center"/>
    </xf>
    <xf numFmtId="0" fontId="0" fillId="2" borderId="71" xfId="0" applyFill="1" applyBorder="1" applyAlignment="1">
      <alignment horizontal="center" vertical="center"/>
    </xf>
    <xf numFmtId="0" fontId="0" fillId="2" borderId="53" xfId="0" applyFill="1" applyBorder="1" applyAlignment="1">
      <alignment horizontal="left" vertical="center" wrapText="1"/>
    </xf>
    <xf numFmtId="0" fontId="0" fillId="2" borderId="71" xfId="0" applyFill="1" applyBorder="1" applyAlignment="1">
      <alignment horizontal="left" vertical="center" wrapText="1"/>
    </xf>
    <xf numFmtId="49" fontId="0" fillId="2" borderId="53" xfId="0" applyNumberFormat="1" applyFill="1" applyBorder="1" applyAlignment="1">
      <alignment horizontal="left" vertical="center" wrapText="1"/>
    </xf>
    <xf numFmtId="0" fontId="0" fillId="2" borderId="71" xfId="0" applyNumberFormat="1" applyFill="1" applyBorder="1" applyAlignment="1">
      <alignment horizontal="left" vertical="center" wrapText="1"/>
    </xf>
    <xf numFmtId="0" fontId="85" fillId="2" borderId="78" xfId="0" applyFont="1" applyFill="1" applyBorder="1" applyAlignment="1">
      <alignment horizontal="left" vertical="center" wrapText="1"/>
    </xf>
    <xf numFmtId="0" fontId="85" fillId="2" borderId="79" xfId="0" applyFont="1" applyFill="1" applyBorder="1" applyAlignment="1">
      <alignment horizontal="left" vertical="center" wrapText="1"/>
    </xf>
    <xf numFmtId="0" fontId="85" fillId="2" borderId="81" xfId="0" applyFont="1" applyFill="1" applyBorder="1" applyAlignment="1">
      <alignment horizontal="left" vertical="center" wrapText="1"/>
    </xf>
    <xf numFmtId="0" fontId="3" fillId="2" borderId="82" xfId="0" applyFont="1" applyFill="1" applyBorder="1" applyAlignment="1">
      <alignment horizontal="left" vertical="center" wrapText="1" indent="6"/>
    </xf>
    <xf numFmtId="0" fontId="3" fillId="2" borderId="83" xfId="0" applyFont="1" applyFill="1" applyBorder="1" applyAlignment="1">
      <alignment horizontal="left" vertical="center" wrapText="1" indent="6"/>
    </xf>
    <xf numFmtId="0" fontId="3" fillId="2" borderId="84" xfId="0" applyFont="1" applyFill="1" applyBorder="1" applyAlignment="1">
      <alignment horizontal="left" vertical="center" wrapText="1" indent="6"/>
    </xf>
    <xf numFmtId="0" fontId="82" fillId="2" borderId="0" xfId="0" applyFont="1" applyFill="1" applyAlignment="1">
      <alignment horizontal="center"/>
    </xf>
    <xf numFmtId="164" fontId="3" fillId="2" borderId="73" xfId="0" applyNumberFormat="1" applyFont="1" applyFill="1" applyBorder="1" applyAlignment="1">
      <alignment horizontal="left" vertical="center" wrapText="1"/>
    </xf>
    <xf numFmtId="164" fontId="3" fillId="2" borderId="86" xfId="0" applyNumberFormat="1" applyFont="1" applyFill="1" applyBorder="1" applyAlignment="1">
      <alignment horizontal="left" vertical="center" wrapText="1"/>
    </xf>
    <xf numFmtId="164" fontId="3" fillId="2" borderId="87" xfId="0" applyNumberFormat="1" applyFont="1" applyFill="1" applyBorder="1" applyAlignment="1">
      <alignment horizontal="left"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cellXfs>
  <cellStyles count="4">
    <cellStyle name="40% - Énfasis1" xfId="2" builtinId="31"/>
    <cellStyle name="Énfasis1" xfId="1" builtinId="29"/>
    <cellStyle name="Hipervínculo" xfId="3" builtinId="8"/>
    <cellStyle name="Normal" xfId="0" builtinId="0"/>
  </cellStyles>
  <dxfs count="453">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theme="0" tint="-0.24994659260841701"/>
        </patternFill>
      </fill>
    </dxf>
    <dxf>
      <fill>
        <patternFill>
          <bgColor theme="0" tint="-0.24994659260841701"/>
        </patternFill>
      </fill>
    </dxf>
    <dxf>
      <border>
        <vertical/>
        <horizontal/>
      </border>
    </dxf>
    <dxf>
      <font>
        <color theme="1"/>
      </font>
      <fill>
        <patternFill>
          <bgColor rgb="FFC00000"/>
        </patternFill>
      </fill>
    </dxf>
    <dxf>
      <font>
        <color theme="1"/>
      </font>
      <fill>
        <patternFill>
          <bgColor rgb="FFFFC000"/>
        </patternFill>
      </fill>
    </dxf>
    <dxf>
      <font>
        <color auto="1"/>
      </font>
      <fill>
        <patternFill>
          <bgColor rgb="FFFFFF00"/>
        </patternFill>
      </fill>
    </dxf>
    <dxf>
      <font>
        <color auto="1"/>
      </font>
      <fill>
        <patternFill>
          <bgColor rgb="FF92D050"/>
        </patternFill>
      </fill>
    </dxf>
    <dxf>
      <font>
        <color theme="1"/>
      </font>
      <fill>
        <patternFill>
          <bgColor rgb="FFC00000"/>
        </patternFill>
      </fill>
    </dxf>
    <dxf>
      <font>
        <color theme="1"/>
      </font>
      <fill>
        <patternFill>
          <bgColor rgb="FFFFC000"/>
        </patternFill>
      </fill>
    </dxf>
    <dxf>
      <font>
        <color auto="1"/>
      </font>
      <fill>
        <patternFill>
          <bgColor rgb="FFFFFF00"/>
        </patternFill>
      </fill>
    </dxf>
    <dxf>
      <font>
        <color auto="1"/>
      </font>
      <fill>
        <patternFill>
          <bgColor rgb="FF92D050"/>
        </patternFill>
      </fill>
    </dxf>
    <dxf>
      <fill>
        <patternFill>
          <bgColor rgb="FF00B050"/>
        </patternFill>
      </fill>
      <border>
        <vertical/>
        <horizontal/>
      </border>
    </dxf>
    <dxf>
      <fill>
        <patternFill>
          <bgColor rgb="FFFFFF00"/>
        </patternFill>
      </fill>
      <border>
        <vertical/>
        <horizontal/>
      </border>
    </dxf>
    <dxf>
      <fill>
        <patternFill>
          <bgColor rgb="FFFFC000"/>
        </patternFill>
      </fill>
      <border>
        <vertical/>
        <horizontal/>
      </border>
    </dxf>
    <dxf>
      <fill>
        <patternFill>
          <bgColor rgb="FFC00000"/>
        </patternFill>
      </fill>
      <border>
        <vertical/>
        <horizontal/>
      </border>
    </dxf>
    <dxf>
      <fill>
        <patternFill>
          <bgColor rgb="FF00B050"/>
        </patternFill>
      </fill>
      <border>
        <vertical/>
        <horizontal/>
      </border>
    </dxf>
    <dxf>
      <fill>
        <patternFill>
          <bgColor rgb="FFFFFF00"/>
        </patternFill>
      </fill>
      <border>
        <vertical/>
        <horizontal/>
      </border>
    </dxf>
    <dxf>
      <fill>
        <patternFill>
          <bgColor rgb="FFFFC000"/>
        </patternFill>
      </fill>
      <border>
        <vertical/>
        <horizontal/>
      </border>
    </dxf>
    <dxf>
      <fill>
        <patternFill>
          <bgColor rgb="FFC00000"/>
        </patternFill>
      </fill>
      <border>
        <vertical/>
        <horizontal/>
      </border>
    </dxf>
    <dxf>
      <font>
        <color auto="1"/>
      </font>
    </dxf>
    <dxf>
      <font>
        <color auto="1"/>
      </font>
    </dxf>
  </dxfs>
  <tableStyles count="0" defaultTableStyle="TableStyleMedium2" defaultPivotStyle="PivotStyleLight16"/>
  <colors>
    <mruColors>
      <color rgb="FF006600"/>
      <color rgb="FF663300"/>
      <color rgb="FF336600"/>
      <color rgb="FF008000"/>
      <color rgb="FF333300"/>
      <color rgb="FF003300"/>
      <color rgb="FF59595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'Mapa de Calor'!$M$7</c:f>
              <c:strCache>
                <c:ptCount val="1"/>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Calor'!$Q$7</c:f>
              <c:numCache>
                <c:formatCode>General</c:formatCode>
                <c:ptCount val="1"/>
              </c:numCache>
            </c:numRef>
          </c:xVal>
          <c:yVal>
            <c:numRef>
              <c:f>'Mapa de Calor'!$Q$7</c:f>
              <c:numCache>
                <c:formatCode>General</c:formatCode>
                <c:ptCount val="1"/>
              </c:numCache>
            </c:numRef>
          </c:yVal>
          <c:smooth val="1"/>
        </c:ser>
        <c:ser>
          <c:idx val="1"/>
          <c:order val="1"/>
          <c:tx>
            <c:strRef>
              <c:f>'Mapa de Calor'!$M$8</c:f>
              <c:strCache>
                <c:ptCount val="1"/>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Calor'!$Q$8</c:f>
              <c:numCache>
                <c:formatCode>General</c:formatCode>
                <c:ptCount val="1"/>
              </c:numCache>
            </c:numRef>
          </c:xVal>
          <c:yVal>
            <c:numRef>
              <c:f>'Mapa de Calor'!$Q$8</c:f>
              <c:numCache>
                <c:formatCode>General</c:formatCode>
                <c:ptCount val="1"/>
              </c:numCache>
            </c:numRef>
          </c:yVal>
          <c:smooth val="1"/>
        </c:ser>
        <c:ser>
          <c:idx val="2"/>
          <c:order val="2"/>
          <c:tx>
            <c:strRef>
              <c:f>'Mapa de Calor'!$M$9</c:f>
              <c:strCache>
                <c:ptCount val="1"/>
              </c:strCache>
            </c:strRef>
          </c:tx>
          <c:dPt>
            <c:idx val="0"/>
            <c:marker>
              <c:symbol val="triangl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Calor'!$Q$9</c:f>
              <c:numCache>
                <c:formatCode>General</c:formatCode>
                <c:ptCount val="1"/>
              </c:numCache>
            </c:numRef>
          </c:xVal>
          <c:yVal>
            <c:numRef>
              <c:f>'Mapa de Calor'!$Q$9</c:f>
              <c:numCache>
                <c:formatCode>General</c:formatCode>
                <c:ptCount val="1"/>
              </c:numCache>
            </c:numRef>
          </c:yVal>
          <c:smooth val="1"/>
        </c:ser>
        <c:ser>
          <c:idx val="3"/>
          <c:order val="3"/>
          <c:tx>
            <c:strRef>
              <c:f>'Mapa de Calor'!$M$10</c:f>
              <c:strCache>
                <c:ptCount val="1"/>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Calor'!$Q$10</c:f>
              <c:numCache>
                <c:formatCode>General</c:formatCode>
                <c:ptCount val="1"/>
              </c:numCache>
            </c:numRef>
          </c:xVal>
          <c:yVal>
            <c:numRef>
              <c:f>'Mapa de Calor'!$Q$10</c:f>
              <c:numCache>
                <c:formatCode>General</c:formatCode>
                <c:ptCount val="1"/>
              </c:numCache>
            </c:numRef>
          </c:yVal>
          <c:smooth val="1"/>
        </c:ser>
        <c:ser>
          <c:idx val="4"/>
          <c:order val="4"/>
          <c:tx>
            <c:strRef>
              <c:f>'Mapa de Calor'!$M$11</c:f>
              <c:strCache>
                <c:ptCount val="1"/>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Calor'!$Q$11</c:f>
              <c:numCache>
                <c:formatCode>General</c:formatCode>
                <c:ptCount val="1"/>
              </c:numCache>
            </c:numRef>
          </c:xVal>
          <c:yVal>
            <c:numRef>
              <c:f>'Mapa de Calor'!$Q$11</c:f>
              <c:numCache>
                <c:formatCode>General</c:formatCode>
                <c:ptCount val="1"/>
              </c:numCache>
            </c:numRef>
          </c:yVal>
          <c:smooth val="1"/>
        </c:ser>
        <c:ser>
          <c:idx val="5"/>
          <c:order val="5"/>
          <c:tx>
            <c:strRef>
              <c:f>'Mapa de Calor'!$M$12</c:f>
              <c:strCache>
                <c:ptCount val="1"/>
              </c:strCache>
            </c:strRef>
          </c:tx>
          <c:marker>
            <c:symbol val="square"/>
            <c:size val="7"/>
            <c:spPr>
              <a:solidFill>
                <a:schemeClr val="accent1"/>
              </a:solidFill>
            </c:spPr>
          </c:marker>
          <c:dPt>
            <c:idx val="0"/>
            <c:marker>
              <c:symbol val="squar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Calor'!$Q$12</c:f>
              <c:numCache>
                <c:formatCode>General</c:formatCode>
                <c:ptCount val="1"/>
              </c:numCache>
            </c:numRef>
          </c:xVal>
          <c:yVal>
            <c:numRef>
              <c:f>'Mapa de Calor'!$Q$12</c:f>
              <c:numCache>
                <c:formatCode>General</c:formatCode>
                <c:ptCount val="1"/>
              </c:numCache>
            </c:numRef>
          </c:yVal>
          <c:smooth val="1"/>
        </c:ser>
        <c:ser>
          <c:idx val="6"/>
          <c:order val="6"/>
          <c:tx>
            <c:strRef>
              <c:f>'Mapa de Calor'!$M$13</c:f>
              <c:strCache>
                <c:ptCount val="1"/>
              </c:strCache>
            </c:strRef>
          </c:tx>
          <c:marker>
            <c:spPr>
              <a:ln w="63500"/>
            </c:spPr>
          </c:marker>
          <c:dPt>
            <c:idx val="0"/>
            <c:marker>
              <c:symbol val="plus"/>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Calor'!$Q$13</c:f>
              <c:numCache>
                <c:formatCode>General</c:formatCode>
                <c:ptCount val="1"/>
              </c:numCache>
            </c:numRef>
          </c:xVal>
          <c:yVal>
            <c:numRef>
              <c:f>'Mapa de Calor'!$Q$13</c:f>
              <c:numCache>
                <c:formatCode>General</c:formatCode>
                <c:ptCount val="1"/>
              </c:numCache>
            </c:numRef>
          </c:yVal>
          <c:smooth val="1"/>
        </c:ser>
        <c:ser>
          <c:idx val="7"/>
          <c:order val="7"/>
          <c:tx>
            <c:strRef>
              <c:f>'Mapa de Calor'!$M$14</c:f>
              <c:strCache>
                <c:ptCount val="1"/>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Calor'!$Q$14</c:f>
              <c:numCache>
                <c:formatCode>General</c:formatCode>
                <c:ptCount val="1"/>
              </c:numCache>
            </c:numRef>
          </c:xVal>
          <c:yVal>
            <c:numRef>
              <c:f>'Mapa de Calor'!$Q$14</c:f>
              <c:numCache>
                <c:formatCode>General</c:formatCode>
                <c:ptCount val="1"/>
              </c:numCache>
            </c:numRef>
          </c:yVal>
          <c:smooth val="1"/>
        </c:ser>
        <c:dLbls>
          <c:showLegendKey val="0"/>
          <c:showVal val="0"/>
          <c:showCatName val="0"/>
          <c:showSerName val="0"/>
          <c:showPercent val="0"/>
          <c:showBubbleSize val="0"/>
        </c:dLbls>
        <c:axId val="155534480"/>
        <c:axId val="155535656"/>
      </c:scatterChart>
      <c:valAx>
        <c:axId val="155534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55535656"/>
        <c:crossesAt val="0"/>
        <c:crossBetween val="midCat"/>
      </c:valAx>
      <c:valAx>
        <c:axId val="15553565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55534480"/>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'[1]Mapa de Calor'!$M$12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Calor'!$Q$12</c:f>
              <c:numCache>
                <c:formatCode>General</c:formatCode>
                <c:ptCount val="1"/>
                <c:pt idx="0">
                  <c:v>0</c:v>
                </c:pt>
              </c:numCache>
            </c:numRef>
          </c:xVal>
          <c:yVal>
            <c:numRef>
              <c:f>'[1]Mapa de Calor'!$Q$12</c:f>
              <c:numCache>
                <c:formatCode>General</c:formatCode>
                <c:ptCount val="1"/>
                <c:pt idx="0">
                  <c:v>0</c:v>
                </c:pt>
              </c:numCache>
            </c:numRef>
          </c:yVal>
          <c:smooth val="1"/>
        </c:ser>
        <c:ser>
          <c:idx val="1"/>
          <c:order val="1"/>
          <c:tx>
            <c:strRef>
              <c:f>'[1]Mapa de Calor'!$M$13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Calor'!$Q$13</c:f>
              <c:numCache>
                <c:formatCode>General</c:formatCode>
                <c:ptCount val="1"/>
                <c:pt idx="0">
                  <c:v>0</c:v>
                </c:pt>
              </c:numCache>
            </c:numRef>
          </c:xVal>
          <c:yVal>
            <c:numRef>
              <c:f>'[1]Mapa de Calor'!$Q$13</c:f>
              <c:numCache>
                <c:formatCode>General</c:formatCode>
                <c:ptCount val="1"/>
                <c:pt idx="0">
                  <c:v>0</c:v>
                </c:pt>
              </c:numCache>
            </c:numRef>
          </c:yVal>
          <c:smooth val="1"/>
        </c:ser>
        <c:ser>
          <c:idx val="2"/>
          <c:order val="2"/>
          <c:tx>
            <c:strRef>
              <c:f>'[1]Mapa de Calor'!$M$14</c:f>
              <c:strCache>
                <c:ptCount val="1"/>
                <c:pt idx="0">
                  <c:v>3</c:v>
                </c:pt>
              </c:strCache>
            </c:strRef>
          </c:tx>
          <c:dPt>
            <c:idx val="0"/>
            <c:marker>
              <c:symbol val="triangl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Calor'!$Q$14</c:f>
              <c:numCache>
                <c:formatCode>General</c:formatCode>
                <c:ptCount val="1"/>
                <c:pt idx="0">
                  <c:v>0</c:v>
                </c:pt>
              </c:numCache>
            </c:numRef>
          </c:xVal>
          <c:yVal>
            <c:numRef>
              <c:f>'[1]Mapa de Calor'!$Q$14</c:f>
              <c:numCache>
                <c:formatCode>General</c:formatCode>
                <c:ptCount val="1"/>
                <c:pt idx="0">
                  <c:v>0</c:v>
                </c:pt>
              </c:numCache>
            </c:numRef>
          </c:yVal>
          <c:smooth val="1"/>
        </c:ser>
        <c:ser>
          <c:idx val="3"/>
          <c:order val="3"/>
          <c:tx>
            <c:strRef>
              <c:f>'[1]Mapa de Calor'!$M$15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Calor'!$Q$15</c:f>
              <c:numCache>
                <c:formatCode>General</c:formatCode>
                <c:ptCount val="1"/>
                <c:pt idx="0">
                  <c:v>0</c:v>
                </c:pt>
              </c:numCache>
            </c:numRef>
          </c:xVal>
          <c:yVal>
            <c:numRef>
              <c:f>'[1]Mapa de Calor'!$Q$15</c:f>
              <c:numCache>
                <c:formatCode>General</c:formatCode>
                <c:ptCount val="1"/>
                <c:pt idx="0">
                  <c:v>0</c:v>
                </c:pt>
              </c:numCache>
            </c:numRef>
          </c:yVal>
          <c:smooth val="1"/>
        </c:ser>
        <c:ser>
          <c:idx val="4"/>
          <c:order val="4"/>
          <c:tx>
            <c:strRef>
              <c:f>'[1]Mapa de Calor'!$M$16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Calor'!$Q$16</c:f>
              <c:numCache>
                <c:formatCode>General</c:formatCode>
                <c:ptCount val="1"/>
                <c:pt idx="0">
                  <c:v>0</c:v>
                </c:pt>
              </c:numCache>
            </c:numRef>
          </c:xVal>
          <c:yVal>
            <c:numRef>
              <c:f>'[1]Mapa de Calor'!$Q$16</c:f>
              <c:numCache>
                <c:formatCode>General</c:formatCode>
                <c:ptCount val="1"/>
                <c:pt idx="0">
                  <c:v>0</c:v>
                </c:pt>
              </c:numCache>
            </c:numRef>
          </c:yVal>
          <c:smooth val="1"/>
        </c:ser>
        <c:ser>
          <c:idx val="5"/>
          <c:order val="5"/>
          <c:tx>
            <c:strRef>
              <c:f>'[1]Mapa de Calor'!$M$17</c:f>
              <c:strCache>
                <c:ptCount val="1"/>
                <c:pt idx="0">
                  <c:v>6</c:v>
                </c:pt>
              </c:strCache>
            </c:strRef>
          </c:tx>
          <c:marker>
            <c:symbol val="square"/>
            <c:size val="7"/>
            <c:spPr>
              <a:solidFill>
                <a:schemeClr val="accent1"/>
              </a:solidFill>
            </c:spPr>
          </c:marker>
          <c:dPt>
            <c:idx val="0"/>
            <c:marker>
              <c:symbol val="squar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Calor'!$Q$17</c:f>
              <c:numCache>
                <c:formatCode>General</c:formatCode>
                <c:ptCount val="1"/>
                <c:pt idx="0">
                  <c:v>0</c:v>
                </c:pt>
              </c:numCache>
            </c:numRef>
          </c:xVal>
          <c:yVal>
            <c:numRef>
              <c:f>'[1]Mapa de Calor'!$Q$17</c:f>
              <c:numCache>
                <c:formatCode>General</c:formatCode>
                <c:ptCount val="1"/>
                <c:pt idx="0">
                  <c:v>0</c:v>
                </c:pt>
              </c:numCache>
            </c:numRef>
          </c:yVal>
          <c:smooth val="1"/>
        </c:ser>
        <c:ser>
          <c:idx val="6"/>
          <c:order val="6"/>
          <c:tx>
            <c:strRef>
              <c:f>'[1]Mapa de Calor'!$M$18</c:f>
              <c:strCache>
                <c:ptCount val="1"/>
                <c:pt idx="0">
                  <c:v>7</c:v>
                </c:pt>
              </c:strCache>
            </c:strRef>
          </c:tx>
          <c:marker>
            <c:spPr>
              <a:ln w="63500"/>
            </c:spPr>
          </c:marker>
          <c:dPt>
            <c:idx val="0"/>
            <c:marker>
              <c:symbol val="plus"/>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Calor'!$Q$18</c:f>
              <c:numCache>
                <c:formatCode>General</c:formatCode>
                <c:ptCount val="1"/>
                <c:pt idx="0">
                  <c:v>0</c:v>
                </c:pt>
              </c:numCache>
            </c:numRef>
          </c:xVal>
          <c:yVal>
            <c:numRef>
              <c:f>'[1]Mapa de Calor'!$Q$18</c:f>
              <c:numCache>
                <c:formatCode>General</c:formatCode>
                <c:ptCount val="1"/>
                <c:pt idx="0">
                  <c:v>0</c:v>
                </c:pt>
              </c:numCache>
            </c:numRef>
          </c:yVal>
          <c:smooth val="1"/>
        </c:ser>
        <c:ser>
          <c:idx val="7"/>
          <c:order val="7"/>
          <c:tx>
            <c:strRef>
              <c:f>'[1]Mapa de Calor'!$M$19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Calor'!$Q$19</c:f>
              <c:numCache>
                <c:formatCode>General</c:formatCode>
                <c:ptCount val="1"/>
                <c:pt idx="0">
                  <c:v>0</c:v>
                </c:pt>
              </c:numCache>
            </c:numRef>
          </c:xVal>
          <c:yVal>
            <c:numRef>
              <c:f>'[1]Mapa de Calor'!$Q$19</c:f>
              <c:numCache>
                <c:formatCode>General</c:formatCode>
                <c:ptCount val="1"/>
                <c:pt idx="0">
                  <c:v>0</c:v>
                </c:pt>
              </c:numCache>
            </c:numRef>
          </c:yVal>
          <c:smooth val="1"/>
        </c:ser>
        <c:dLbls>
          <c:showLegendKey val="0"/>
          <c:showVal val="0"/>
          <c:showCatName val="0"/>
          <c:showSerName val="0"/>
          <c:showPercent val="0"/>
          <c:showBubbleSize val="0"/>
        </c:dLbls>
        <c:axId val="155539968"/>
        <c:axId val="155536048"/>
      </c:scatterChart>
      <c:valAx>
        <c:axId val="155539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R"/>
          </a:p>
        </c:txPr>
        <c:crossAx val="155536048"/>
        <c:crossesAt val="0"/>
        <c:crossBetween val="midCat"/>
      </c:valAx>
      <c:valAx>
        <c:axId val="15553604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55539968"/>
        <c:crosses val="autoZero"/>
        <c:crossBetween val="midCat"/>
        <c:majorUnit val="5"/>
      </c:valAx>
      <c:spPr>
        <a:noFill/>
        <a:ln w="25400">
          <a:noFill/>
        </a:ln>
      </c:spPr>
    </c:plotArea>
    <c:plotVisOnly val="1"/>
    <c:dispBlanksAs val="gap"/>
    <c:showDLblsOverMax val="0"/>
  </c:chart>
  <c:spPr>
    <a:noFill/>
    <a:ln w="9525">
      <a:noFill/>
    </a:ln>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lineMarker"/>
        <c:varyColors val="0"/>
        <c:ser>
          <c:idx val="0"/>
          <c:order val="0"/>
          <c:tx>
            <c:strRef>
              <c:f>'Mapa de Riesgo'!$M$4</c:f>
              <c:strCache>
                <c:ptCount val="1"/>
                <c:pt idx="0">
                  <c:v>1</c:v>
                </c:pt>
              </c:strCache>
            </c:strRef>
          </c:tx>
          <c:spPr>
            <a:ln w="28575">
              <a:noFill/>
            </a:ln>
          </c:spPr>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Riesgo'!$Q$4</c:f>
              <c:numCache>
                <c:formatCode>General</c:formatCode>
                <c:ptCount val="1"/>
                <c:pt idx="0">
                  <c:v>25</c:v>
                </c:pt>
              </c:numCache>
            </c:numRef>
          </c:xVal>
          <c:yVal>
            <c:numRef>
              <c:f>'Mapa de Riesgo'!$Q$4</c:f>
              <c:numCache>
                <c:formatCode>General</c:formatCode>
                <c:ptCount val="1"/>
                <c:pt idx="0">
                  <c:v>25</c:v>
                </c:pt>
              </c:numCache>
            </c:numRef>
          </c:yVal>
          <c:smooth val="0"/>
        </c:ser>
        <c:ser>
          <c:idx val="1"/>
          <c:order val="1"/>
          <c:tx>
            <c:strRef>
              <c:f>'Mapa de Riesgo'!$M$5</c:f>
              <c:strCache>
                <c:ptCount val="1"/>
                <c:pt idx="0">
                  <c:v>2</c:v>
                </c:pt>
              </c:strCache>
            </c:strRef>
          </c:tx>
          <c:spPr>
            <a:ln w="28575">
              <a:noFill/>
            </a:ln>
          </c:spP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Riesgo'!$Q$5</c:f>
              <c:numCache>
                <c:formatCode>General</c:formatCode>
                <c:ptCount val="1"/>
                <c:pt idx="0">
                  <c:v>0</c:v>
                </c:pt>
              </c:numCache>
            </c:numRef>
          </c:xVal>
          <c:yVal>
            <c:numRef>
              <c:f>'Mapa de Riesgo'!$Q$5</c:f>
              <c:numCache>
                <c:formatCode>General</c:formatCode>
                <c:ptCount val="1"/>
                <c:pt idx="0">
                  <c:v>0</c:v>
                </c:pt>
              </c:numCache>
            </c:numRef>
          </c:yVal>
          <c:smooth val="0"/>
        </c:ser>
        <c:ser>
          <c:idx val="2"/>
          <c:order val="2"/>
          <c:tx>
            <c:strRef>
              <c:f>'Mapa de Riesgo'!$M$6</c:f>
              <c:strCache>
                <c:ptCount val="1"/>
                <c:pt idx="0">
                  <c:v>3</c:v>
                </c:pt>
              </c:strCache>
            </c:strRef>
          </c:tx>
          <c:spPr>
            <a:ln w="28575">
              <a:noFill/>
            </a:ln>
          </c:spPr>
          <c:dPt>
            <c:idx val="0"/>
            <c:marker>
              <c:symbol val="triangl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Riesgo'!$Q$6</c:f>
              <c:numCache>
                <c:formatCode>General</c:formatCode>
                <c:ptCount val="1"/>
                <c:pt idx="0">
                  <c:v>0</c:v>
                </c:pt>
              </c:numCache>
            </c:numRef>
          </c:xVal>
          <c:yVal>
            <c:numRef>
              <c:f>'Mapa de Riesgo'!$Q$6</c:f>
              <c:numCache>
                <c:formatCode>General</c:formatCode>
                <c:ptCount val="1"/>
                <c:pt idx="0">
                  <c:v>0</c:v>
                </c:pt>
              </c:numCache>
            </c:numRef>
          </c:yVal>
          <c:smooth val="0"/>
        </c:ser>
        <c:ser>
          <c:idx val="3"/>
          <c:order val="3"/>
          <c:tx>
            <c:strRef>
              <c:f>'Mapa de Riesgo'!$M$7</c:f>
              <c:strCache>
                <c:ptCount val="1"/>
                <c:pt idx="0">
                  <c:v>4</c:v>
                </c:pt>
              </c:strCache>
            </c:strRef>
          </c:tx>
          <c:spPr>
            <a:ln w="28575">
              <a:noFill/>
            </a:ln>
          </c:spPr>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Riesgo'!$Q$7</c:f>
              <c:numCache>
                <c:formatCode>General</c:formatCode>
                <c:ptCount val="1"/>
                <c:pt idx="0">
                  <c:v>0</c:v>
                </c:pt>
              </c:numCache>
            </c:numRef>
          </c:xVal>
          <c:yVal>
            <c:numRef>
              <c:f>'Mapa de Riesgo'!$Q$7</c:f>
              <c:numCache>
                <c:formatCode>General</c:formatCode>
                <c:ptCount val="1"/>
                <c:pt idx="0">
                  <c:v>0</c:v>
                </c:pt>
              </c:numCache>
            </c:numRef>
          </c:yVal>
          <c:smooth val="0"/>
        </c:ser>
        <c:ser>
          <c:idx val="4"/>
          <c:order val="4"/>
          <c:tx>
            <c:strRef>
              <c:f>'Mapa de Riesgo'!$M$8</c:f>
              <c:strCache>
                <c:ptCount val="1"/>
                <c:pt idx="0">
                  <c:v>5</c:v>
                </c:pt>
              </c:strCache>
            </c:strRef>
          </c:tx>
          <c:spPr>
            <a:ln w="28575">
              <a:solidFill>
                <a:schemeClr val="accent1">
                  <a:tint val="77000"/>
                  <a:shade val="95000"/>
                  <a:satMod val="105000"/>
                </a:schemeClr>
              </a:solidFill>
            </a:ln>
          </c:spPr>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Riesgo'!$Q$8</c:f>
              <c:numCache>
                <c:formatCode>General</c:formatCode>
                <c:ptCount val="1"/>
                <c:pt idx="0">
                  <c:v>0</c:v>
                </c:pt>
              </c:numCache>
            </c:numRef>
          </c:xVal>
          <c:yVal>
            <c:numRef>
              <c:f>'Mapa de Riesgo'!$Q$8</c:f>
              <c:numCache>
                <c:formatCode>General</c:formatCode>
                <c:ptCount val="1"/>
                <c:pt idx="0">
                  <c:v>0</c:v>
                </c:pt>
              </c:numCache>
            </c:numRef>
          </c:yVal>
          <c:smooth val="0"/>
        </c:ser>
        <c:ser>
          <c:idx val="5"/>
          <c:order val="5"/>
          <c:tx>
            <c:strRef>
              <c:f>'Mapa de Riesgo'!$M$9</c:f>
              <c:strCache>
                <c:ptCount val="1"/>
                <c:pt idx="0">
                  <c:v>6</c:v>
                </c:pt>
              </c:strCache>
            </c:strRef>
          </c:tx>
          <c:marker>
            <c:symbol val="square"/>
            <c:size val="7"/>
            <c:spPr>
              <a:solidFill>
                <a:schemeClr val="accent1"/>
              </a:solidFill>
            </c:spPr>
          </c:marker>
          <c:dPt>
            <c:idx val="0"/>
            <c:marker>
              <c:symbol val="squar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Riesgo'!$Q$9</c:f>
              <c:numCache>
                <c:formatCode>General</c:formatCode>
                <c:ptCount val="1"/>
                <c:pt idx="0">
                  <c:v>0</c:v>
                </c:pt>
              </c:numCache>
            </c:numRef>
          </c:xVal>
          <c:yVal>
            <c:numRef>
              <c:f>'Mapa de Riesgo'!$Q$9</c:f>
              <c:numCache>
                <c:formatCode>General</c:formatCode>
                <c:ptCount val="1"/>
                <c:pt idx="0">
                  <c:v>0</c:v>
                </c:pt>
              </c:numCache>
            </c:numRef>
          </c:yVal>
          <c:smooth val="0"/>
        </c:ser>
        <c:ser>
          <c:idx val="6"/>
          <c:order val="6"/>
          <c:tx>
            <c:strRef>
              <c:f>'Mapa de Riesgo'!$M$10</c:f>
              <c:strCache>
                <c:ptCount val="1"/>
                <c:pt idx="0">
                  <c:v>7</c:v>
                </c:pt>
              </c:strCache>
            </c:strRef>
          </c:tx>
          <c:spPr>
            <a:ln w="28575">
              <a:noFill/>
            </a:ln>
          </c:spPr>
          <c:marker>
            <c:spPr>
              <a:ln w="63500"/>
            </c:spPr>
          </c:marker>
          <c:dPt>
            <c:idx val="0"/>
            <c:marker>
              <c:symbol val="plus"/>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Riesgo'!$Q$10</c:f>
              <c:numCache>
                <c:formatCode>General</c:formatCode>
                <c:ptCount val="1"/>
                <c:pt idx="0">
                  <c:v>0</c:v>
                </c:pt>
              </c:numCache>
            </c:numRef>
          </c:xVal>
          <c:yVal>
            <c:numRef>
              <c:f>'Mapa de Riesgo'!$Q$10</c:f>
              <c:numCache>
                <c:formatCode>General</c:formatCode>
                <c:ptCount val="1"/>
                <c:pt idx="0">
                  <c:v>0</c:v>
                </c:pt>
              </c:numCache>
            </c:numRef>
          </c:yVal>
          <c:smooth val="0"/>
        </c:ser>
        <c:ser>
          <c:idx val="7"/>
          <c:order val="7"/>
          <c:tx>
            <c:strRef>
              <c:f>'Mapa de Riesgo'!$M$11</c:f>
              <c:strCache>
                <c:ptCount val="1"/>
                <c:pt idx="0">
                  <c:v>8</c:v>
                </c:pt>
              </c:strCache>
            </c:strRef>
          </c:tx>
          <c:spPr>
            <a:ln w="28575">
              <a:noFill/>
            </a:ln>
          </c:spPr>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Riesgo'!$Q$11</c:f>
              <c:numCache>
                <c:formatCode>General</c:formatCode>
                <c:ptCount val="1"/>
                <c:pt idx="0">
                  <c:v>0</c:v>
                </c:pt>
              </c:numCache>
            </c:numRef>
          </c:xVal>
          <c:yVal>
            <c:numRef>
              <c:f>'Mapa de Riesgo'!$Q$11</c:f>
              <c:numCache>
                <c:formatCode>General</c:formatCode>
                <c:ptCount val="1"/>
                <c:pt idx="0">
                  <c:v>0</c:v>
                </c:pt>
              </c:numCache>
            </c:numRef>
          </c:yVal>
          <c:smooth val="0"/>
        </c:ser>
        <c:dLbls>
          <c:showLegendKey val="0"/>
          <c:showVal val="0"/>
          <c:showCatName val="0"/>
          <c:showSerName val="0"/>
          <c:showPercent val="0"/>
          <c:showBubbleSize val="0"/>
        </c:dLbls>
        <c:axId val="155537224"/>
        <c:axId val="155540360"/>
      </c:scatterChart>
      <c:valAx>
        <c:axId val="155537224"/>
        <c:scaling>
          <c:orientation val="minMax"/>
          <c:max val="2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55540360"/>
        <c:crossesAt val="0"/>
        <c:crossBetween val="midCat"/>
        <c:majorUnit val="5"/>
      </c:valAx>
      <c:valAx>
        <c:axId val="15554036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55537224"/>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'Mapa de Calor (2)'!$M$12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(2)'!$Q$12</c:f>
              <c:numCache>
                <c:formatCode>General</c:formatCode>
                <c:ptCount val="1"/>
                <c:pt idx="0">
                  <c:v>0</c:v>
                </c:pt>
              </c:numCache>
            </c:numRef>
          </c:xVal>
          <c:yVal>
            <c:numRef>
              <c:f>'Mapa de Calor (2)'!$Q$12</c:f>
              <c:numCache>
                <c:formatCode>General</c:formatCode>
                <c:ptCount val="1"/>
                <c:pt idx="0">
                  <c:v>0</c:v>
                </c:pt>
              </c:numCache>
            </c:numRef>
          </c:yVal>
          <c:smooth val="1"/>
        </c:ser>
        <c:ser>
          <c:idx val="1"/>
          <c:order val="1"/>
          <c:tx>
            <c:strRef>
              <c:f>'Mapa de Calor (2)'!$M$13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(2)'!$Q$13</c:f>
              <c:numCache>
                <c:formatCode>General</c:formatCode>
                <c:ptCount val="1"/>
                <c:pt idx="0">
                  <c:v>0</c:v>
                </c:pt>
              </c:numCache>
            </c:numRef>
          </c:xVal>
          <c:yVal>
            <c:numRef>
              <c:f>'Mapa de Calor (2)'!$Q$13</c:f>
              <c:numCache>
                <c:formatCode>General</c:formatCode>
                <c:ptCount val="1"/>
                <c:pt idx="0">
                  <c:v>0</c:v>
                </c:pt>
              </c:numCache>
            </c:numRef>
          </c:yVal>
          <c:smooth val="1"/>
        </c:ser>
        <c:ser>
          <c:idx val="2"/>
          <c:order val="2"/>
          <c:tx>
            <c:strRef>
              <c:f>'Mapa de Calor (2)'!$M$14</c:f>
              <c:strCache>
                <c:ptCount val="1"/>
                <c:pt idx="0">
                  <c:v>3</c:v>
                </c:pt>
              </c:strCache>
            </c:strRef>
          </c:tx>
          <c:dPt>
            <c:idx val="0"/>
            <c:marker>
              <c:symbol val="triangl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(2)'!$Q$14</c:f>
              <c:numCache>
                <c:formatCode>General</c:formatCode>
                <c:ptCount val="1"/>
                <c:pt idx="0">
                  <c:v>0</c:v>
                </c:pt>
              </c:numCache>
            </c:numRef>
          </c:xVal>
          <c:yVal>
            <c:numRef>
              <c:f>'Mapa de Calor (2)'!$Q$14</c:f>
              <c:numCache>
                <c:formatCode>General</c:formatCode>
                <c:ptCount val="1"/>
                <c:pt idx="0">
                  <c:v>0</c:v>
                </c:pt>
              </c:numCache>
            </c:numRef>
          </c:yVal>
          <c:smooth val="1"/>
        </c:ser>
        <c:ser>
          <c:idx val="3"/>
          <c:order val="3"/>
          <c:tx>
            <c:strRef>
              <c:f>'Mapa de Calor (2)'!$M$15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(2)'!$Q$15</c:f>
              <c:numCache>
                <c:formatCode>General</c:formatCode>
                <c:ptCount val="1"/>
                <c:pt idx="0">
                  <c:v>0</c:v>
                </c:pt>
              </c:numCache>
            </c:numRef>
          </c:xVal>
          <c:yVal>
            <c:numRef>
              <c:f>'Mapa de Calor (2)'!$Q$15</c:f>
              <c:numCache>
                <c:formatCode>General</c:formatCode>
                <c:ptCount val="1"/>
                <c:pt idx="0">
                  <c:v>0</c:v>
                </c:pt>
              </c:numCache>
            </c:numRef>
          </c:yVal>
          <c:smooth val="1"/>
        </c:ser>
        <c:ser>
          <c:idx val="4"/>
          <c:order val="4"/>
          <c:tx>
            <c:strRef>
              <c:f>'Mapa de Calor (2)'!$M$16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(2)'!$Q$16</c:f>
              <c:numCache>
                <c:formatCode>General</c:formatCode>
                <c:ptCount val="1"/>
                <c:pt idx="0">
                  <c:v>0</c:v>
                </c:pt>
              </c:numCache>
            </c:numRef>
          </c:xVal>
          <c:yVal>
            <c:numRef>
              <c:f>'Mapa de Calor (2)'!$Q$16</c:f>
              <c:numCache>
                <c:formatCode>General</c:formatCode>
                <c:ptCount val="1"/>
                <c:pt idx="0">
                  <c:v>0</c:v>
                </c:pt>
              </c:numCache>
            </c:numRef>
          </c:yVal>
          <c:smooth val="1"/>
        </c:ser>
        <c:ser>
          <c:idx val="5"/>
          <c:order val="5"/>
          <c:tx>
            <c:strRef>
              <c:f>'Mapa de Calor (2)'!$M$17</c:f>
              <c:strCache>
                <c:ptCount val="1"/>
                <c:pt idx="0">
                  <c:v>6</c:v>
                </c:pt>
              </c:strCache>
            </c:strRef>
          </c:tx>
          <c:marker>
            <c:symbol val="square"/>
            <c:size val="7"/>
            <c:spPr>
              <a:solidFill>
                <a:schemeClr val="accent1"/>
              </a:solidFill>
            </c:spPr>
          </c:marker>
          <c:dPt>
            <c:idx val="0"/>
            <c:marker>
              <c:symbol val="squar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(2)'!$Q$17</c:f>
              <c:numCache>
                <c:formatCode>General</c:formatCode>
                <c:ptCount val="1"/>
                <c:pt idx="0">
                  <c:v>0</c:v>
                </c:pt>
              </c:numCache>
            </c:numRef>
          </c:xVal>
          <c:yVal>
            <c:numRef>
              <c:f>'Mapa de Calor (2)'!$Q$17</c:f>
              <c:numCache>
                <c:formatCode>General</c:formatCode>
                <c:ptCount val="1"/>
                <c:pt idx="0">
                  <c:v>0</c:v>
                </c:pt>
              </c:numCache>
            </c:numRef>
          </c:yVal>
          <c:smooth val="1"/>
        </c:ser>
        <c:ser>
          <c:idx val="6"/>
          <c:order val="6"/>
          <c:tx>
            <c:strRef>
              <c:f>'Mapa de Calor (2)'!$M$18</c:f>
              <c:strCache>
                <c:ptCount val="1"/>
                <c:pt idx="0">
                  <c:v>7</c:v>
                </c:pt>
              </c:strCache>
            </c:strRef>
          </c:tx>
          <c:marker>
            <c:spPr>
              <a:ln w="63500"/>
            </c:spPr>
          </c:marker>
          <c:dPt>
            <c:idx val="0"/>
            <c:marker>
              <c:symbol val="plus"/>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(2)'!$Q$18</c:f>
              <c:numCache>
                <c:formatCode>General</c:formatCode>
                <c:ptCount val="1"/>
                <c:pt idx="0">
                  <c:v>0</c:v>
                </c:pt>
              </c:numCache>
            </c:numRef>
          </c:xVal>
          <c:yVal>
            <c:numRef>
              <c:f>'Mapa de Calor (2)'!$Q$18</c:f>
              <c:numCache>
                <c:formatCode>General</c:formatCode>
                <c:ptCount val="1"/>
                <c:pt idx="0">
                  <c:v>0</c:v>
                </c:pt>
              </c:numCache>
            </c:numRef>
          </c:yVal>
          <c:smooth val="1"/>
        </c:ser>
        <c:ser>
          <c:idx val="7"/>
          <c:order val="7"/>
          <c:tx>
            <c:strRef>
              <c:f>'Mapa de Calor (2)'!$M$19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(2)'!$Q$19</c:f>
              <c:numCache>
                <c:formatCode>General</c:formatCode>
                <c:ptCount val="1"/>
                <c:pt idx="0">
                  <c:v>0</c:v>
                </c:pt>
              </c:numCache>
            </c:numRef>
          </c:xVal>
          <c:yVal>
            <c:numRef>
              <c:f>'Mapa de Calor (2)'!$Q$19</c:f>
              <c:numCache>
                <c:formatCode>General</c:formatCode>
                <c:ptCount val="1"/>
                <c:pt idx="0">
                  <c:v>0</c:v>
                </c:pt>
              </c:numCache>
            </c:numRef>
          </c:yVal>
          <c:smooth val="1"/>
        </c:ser>
        <c:dLbls>
          <c:showLegendKey val="0"/>
          <c:showVal val="0"/>
          <c:showCatName val="0"/>
          <c:showSerName val="0"/>
          <c:showPercent val="0"/>
          <c:showBubbleSize val="0"/>
        </c:dLbls>
        <c:axId val="155536832"/>
        <c:axId val="155541144"/>
      </c:scatterChart>
      <c:valAx>
        <c:axId val="15553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55541144"/>
        <c:crossesAt val="0"/>
        <c:crossBetween val="midCat"/>
      </c:valAx>
      <c:valAx>
        <c:axId val="15554114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55536832"/>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'[1]Mapa de Calor'!$M$12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Calor'!$Q$12</c:f>
              <c:numCache>
                <c:formatCode>General</c:formatCode>
                <c:ptCount val="1"/>
                <c:pt idx="0">
                  <c:v>0</c:v>
                </c:pt>
              </c:numCache>
            </c:numRef>
          </c:xVal>
          <c:yVal>
            <c:numRef>
              <c:f>'[1]Mapa de Calor'!$Q$12</c:f>
              <c:numCache>
                <c:formatCode>General</c:formatCode>
                <c:ptCount val="1"/>
                <c:pt idx="0">
                  <c:v>0</c:v>
                </c:pt>
              </c:numCache>
            </c:numRef>
          </c:yVal>
          <c:smooth val="1"/>
        </c:ser>
        <c:ser>
          <c:idx val="1"/>
          <c:order val="1"/>
          <c:tx>
            <c:strRef>
              <c:f>'[1]Mapa de Calor'!$M$13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Calor'!$Q$13</c:f>
              <c:numCache>
                <c:formatCode>General</c:formatCode>
                <c:ptCount val="1"/>
                <c:pt idx="0">
                  <c:v>0</c:v>
                </c:pt>
              </c:numCache>
            </c:numRef>
          </c:xVal>
          <c:yVal>
            <c:numRef>
              <c:f>'[1]Mapa de Calor'!$Q$13</c:f>
              <c:numCache>
                <c:formatCode>General</c:formatCode>
                <c:ptCount val="1"/>
                <c:pt idx="0">
                  <c:v>0</c:v>
                </c:pt>
              </c:numCache>
            </c:numRef>
          </c:yVal>
          <c:smooth val="1"/>
        </c:ser>
        <c:ser>
          <c:idx val="2"/>
          <c:order val="2"/>
          <c:tx>
            <c:strRef>
              <c:f>'[1]Mapa de Calor'!$M$14</c:f>
              <c:strCache>
                <c:ptCount val="1"/>
                <c:pt idx="0">
                  <c:v>3</c:v>
                </c:pt>
              </c:strCache>
            </c:strRef>
          </c:tx>
          <c:dPt>
            <c:idx val="0"/>
            <c:marker>
              <c:symbol val="triangl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Calor'!$Q$14</c:f>
              <c:numCache>
                <c:formatCode>General</c:formatCode>
                <c:ptCount val="1"/>
                <c:pt idx="0">
                  <c:v>0</c:v>
                </c:pt>
              </c:numCache>
            </c:numRef>
          </c:xVal>
          <c:yVal>
            <c:numRef>
              <c:f>'[1]Mapa de Calor'!$Q$14</c:f>
              <c:numCache>
                <c:formatCode>General</c:formatCode>
                <c:ptCount val="1"/>
                <c:pt idx="0">
                  <c:v>0</c:v>
                </c:pt>
              </c:numCache>
            </c:numRef>
          </c:yVal>
          <c:smooth val="1"/>
        </c:ser>
        <c:ser>
          <c:idx val="3"/>
          <c:order val="3"/>
          <c:tx>
            <c:strRef>
              <c:f>'[1]Mapa de Calor'!$M$15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Calor'!$Q$15</c:f>
              <c:numCache>
                <c:formatCode>General</c:formatCode>
                <c:ptCount val="1"/>
                <c:pt idx="0">
                  <c:v>0</c:v>
                </c:pt>
              </c:numCache>
            </c:numRef>
          </c:xVal>
          <c:yVal>
            <c:numRef>
              <c:f>'[1]Mapa de Calor'!$Q$15</c:f>
              <c:numCache>
                <c:formatCode>General</c:formatCode>
                <c:ptCount val="1"/>
                <c:pt idx="0">
                  <c:v>0</c:v>
                </c:pt>
              </c:numCache>
            </c:numRef>
          </c:yVal>
          <c:smooth val="1"/>
        </c:ser>
        <c:ser>
          <c:idx val="4"/>
          <c:order val="4"/>
          <c:tx>
            <c:strRef>
              <c:f>'[1]Mapa de Calor'!$M$16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Calor'!$Q$16</c:f>
              <c:numCache>
                <c:formatCode>General</c:formatCode>
                <c:ptCount val="1"/>
                <c:pt idx="0">
                  <c:v>0</c:v>
                </c:pt>
              </c:numCache>
            </c:numRef>
          </c:xVal>
          <c:yVal>
            <c:numRef>
              <c:f>'[1]Mapa de Calor'!$Q$16</c:f>
              <c:numCache>
                <c:formatCode>General</c:formatCode>
                <c:ptCount val="1"/>
                <c:pt idx="0">
                  <c:v>0</c:v>
                </c:pt>
              </c:numCache>
            </c:numRef>
          </c:yVal>
          <c:smooth val="1"/>
        </c:ser>
        <c:ser>
          <c:idx val="5"/>
          <c:order val="5"/>
          <c:tx>
            <c:strRef>
              <c:f>'[1]Mapa de Calor'!$M$17</c:f>
              <c:strCache>
                <c:ptCount val="1"/>
                <c:pt idx="0">
                  <c:v>6</c:v>
                </c:pt>
              </c:strCache>
            </c:strRef>
          </c:tx>
          <c:marker>
            <c:symbol val="square"/>
            <c:size val="7"/>
            <c:spPr>
              <a:solidFill>
                <a:schemeClr val="accent1"/>
              </a:solidFill>
            </c:spPr>
          </c:marker>
          <c:dPt>
            <c:idx val="0"/>
            <c:marker>
              <c:symbol val="square"/>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Calor'!$Q$17</c:f>
              <c:numCache>
                <c:formatCode>General</c:formatCode>
                <c:ptCount val="1"/>
                <c:pt idx="0">
                  <c:v>0</c:v>
                </c:pt>
              </c:numCache>
            </c:numRef>
          </c:xVal>
          <c:yVal>
            <c:numRef>
              <c:f>'[1]Mapa de Calor'!$Q$17</c:f>
              <c:numCache>
                <c:formatCode>General</c:formatCode>
                <c:ptCount val="1"/>
                <c:pt idx="0">
                  <c:v>0</c:v>
                </c:pt>
              </c:numCache>
            </c:numRef>
          </c:yVal>
          <c:smooth val="1"/>
        </c:ser>
        <c:ser>
          <c:idx val="6"/>
          <c:order val="6"/>
          <c:tx>
            <c:strRef>
              <c:f>'[1]Mapa de Calor'!$M$18</c:f>
              <c:strCache>
                <c:ptCount val="1"/>
                <c:pt idx="0">
                  <c:v>7</c:v>
                </c:pt>
              </c:strCache>
            </c:strRef>
          </c:tx>
          <c:marker>
            <c:spPr>
              <a:ln w="63500"/>
            </c:spPr>
          </c:marker>
          <c:dPt>
            <c:idx val="0"/>
            <c:marker>
              <c:symbol val="plus"/>
              <c:size val="10"/>
            </c:marker>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Calor'!$Q$18</c:f>
              <c:numCache>
                <c:formatCode>General</c:formatCode>
                <c:ptCount val="1"/>
                <c:pt idx="0">
                  <c:v>0</c:v>
                </c:pt>
              </c:numCache>
            </c:numRef>
          </c:xVal>
          <c:yVal>
            <c:numRef>
              <c:f>'[1]Mapa de Calor'!$Q$18</c:f>
              <c:numCache>
                <c:formatCode>General</c:formatCode>
                <c:ptCount val="1"/>
                <c:pt idx="0">
                  <c:v>0</c:v>
                </c:pt>
              </c:numCache>
            </c:numRef>
          </c:yVal>
          <c:smooth val="1"/>
        </c:ser>
        <c:ser>
          <c:idx val="7"/>
          <c:order val="7"/>
          <c:tx>
            <c:strRef>
              <c:f>'[1]Mapa de Calor'!$M$19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Calor'!$Q$19</c:f>
              <c:numCache>
                <c:formatCode>General</c:formatCode>
                <c:ptCount val="1"/>
                <c:pt idx="0">
                  <c:v>0</c:v>
                </c:pt>
              </c:numCache>
            </c:numRef>
          </c:xVal>
          <c:yVal>
            <c:numRef>
              <c:f>'[1]Mapa de Calor'!$Q$19</c:f>
              <c:numCache>
                <c:formatCode>General</c:formatCode>
                <c:ptCount val="1"/>
                <c:pt idx="0">
                  <c:v>0</c:v>
                </c:pt>
              </c:numCache>
            </c:numRef>
          </c:yVal>
          <c:smooth val="1"/>
        </c:ser>
        <c:dLbls>
          <c:showLegendKey val="0"/>
          <c:showVal val="0"/>
          <c:showCatName val="0"/>
          <c:showSerName val="0"/>
          <c:showPercent val="0"/>
          <c:showBubbleSize val="0"/>
        </c:dLbls>
        <c:axId val="236539040"/>
        <c:axId val="236541000"/>
      </c:scatterChart>
      <c:valAx>
        <c:axId val="23653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R"/>
          </a:p>
        </c:txPr>
        <c:crossAx val="236541000"/>
        <c:crossesAt val="0"/>
        <c:crossBetween val="midCat"/>
      </c:valAx>
      <c:valAx>
        <c:axId val="23654100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236539040"/>
        <c:crosses val="autoZero"/>
        <c:crossBetween val="midCat"/>
        <c:majorUnit val="5"/>
      </c:valAx>
      <c:spPr>
        <a:noFill/>
        <a:ln w="25400">
          <a:noFill/>
        </a:ln>
      </c:spPr>
    </c:plotArea>
    <c:plotVisOnly val="1"/>
    <c:dispBlanksAs val="gap"/>
    <c:showDLblsOverMax val="0"/>
  </c:chart>
  <c:spPr>
    <a:noFill/>
    <a:ln w="9525">
      <a:noFill/>
    </a:ln>
  </c:spPr>
  <c:txPr>
    <a:bodyPr/>
    <a:lstStyle/>
    <a:p>
      <a:pPr>
        <a:defRPr/>
      </a:pPr>
      <a:endParaRPr lang="es-C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32</xdr:col>
      <xdr:colOff>11904</xdr:colOff>
      <xdr:row>5</xdr:row>
      <xdr:rowOff>392906</xdr:rowOff>
    </xdr:from>
    <xdr:to>
      <xdr:col>38</xdr:col>
      <xdr:colOff>547687</xdr:colOff>
      <xdr:row>10</xdr:row>
      <xdr:rowOff>678658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9525</xdr:colOff>
      <xdr:row>5</xdr:row>
      <xdr:rowOff>390525</xdr:rowOff>
    </xdr:from>
    <xdr:to>
      <xdr:col>38</xdr:col>
      <xdr:colOff>542925</xdr:colOff>
      <xdr:row>10</xdr:row>
      <xdr:rowOff>676275</xdr:rowOff>
    </xdr:to>
    <xdr:graphicFrame macro="">
      <xdr:nvGraphicFramePr>
        <xdr:cNvPr id="1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339645</xdr:colOff>
      <xdr:row>9</xdr:row>
      <xdr:rowOff>695326</xdr:rowOff>
    </xdr:from>
    <xdr:to>
      <xdr:col>11</xdr:col>
      <xdr:colOff>28575</xdr:colOff>
      <xdr:row>9</xdr:row>
      <xdr:rowOff>950942</xdr:rowOff>
    </xdr:to>
    <xdr:sp macro="" textlink="">
      <xdr:nvSpPr>
        <xdr:cNvPr id="20" name="3 Rectángulo"/>
        <xdr:cNvSpPr/>
      </xdr:nvSpPr>
      <xdr:spPr>
        <a:xfrm>
          <a:off x="9788445" y="5791201"/>
          <a:ext cx="469980" cy="255616"/>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R12</a:t>
          </a:r>
        </a:p>
      </xdr:txBody>
    </xdr:sp>
    <xdr:clientData/>
  </xdr:twoCellAnchor>
  <xdr:twoCellAnchor>
    <xdr:from>
      <xdr:col>10</xdr:col>
      <xdr:colOff>379644</xdr:colOff>
      <xdr:row>8</xdr:row>
      <xdr:rowOff>152400</xdr:rowOff>
    </xdr:from>
    <xdr:to>
      <xdr:col>11</xdr:col>
      <xdr:colOff>19050</xdr:colOff>
      <xdr:row>8</xdr:row>
      <xdr:rowOff>376490</xdr:rowOff>
    </xdr:to>
    <xdr:sp macro="" textlink="">
      <xdr:nvSpPr>
        <xdr:cNvPr id="21" name="4 Rectángulo"/>
        <xdr:cNvSpPr/>
      </xdr:nvSpPr>
      <xdr:spPr>
        <a:xfrm>
          <a:off x="9828444" y="4162425"/>
          <a:ext cx="420456" cy="224090"/>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R7</a:t>
          </a:r>
        </a:p>
      </xdr:txBody>
    </xdr:sp>
    <xdr:clientData/>
  </xdr:twoCellAnchor>
  <xdr:twoCellAnchor>
    <xdr:from>
      <xdr:col>10</xdr:col>
      <xdr:colOff>382024</xdr:colOff>
      <xdr:row>7</xdr:row>
      <xdr:rowOff>904875</xdr:rowOff>
    </xdr:from>
    <xdr:to>
      <xdr:col>11</xdr:col>
      <xdr:colOff>9525</xdr:colOff>
      <xdr:row>8</xdr:row>
      <xdr:rowOff>57150</xdr:rowOff>
    </xdr:to>
    <xdr:sp macro="" textlink="">
      <xdr:nvSpPr>
        <xdr:cNvPr id="22" name="5 Rectángulo"/>
        <xdr:cNvSpPr/>
      </xdr:nvSpPr>
      <xdr:spPr>
        <a:xfrm>
          <a:off x="9830824" y="3829050"/>
          <a:ext cx="408551" cy="238125"/>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R6</a:t>
          </a:r>
        </a:p>
      </xdr:txBody>
    </xdr:sp>
    <xdr:clientData/>
  </xdr:twoCellAnchor>
  <xdr:twoCellAnchor>
    <xdr:from>
      <xdr:col>10</xdr:col>
      <xdr:colOff>322315</xdr:colOff>
      <xdr:row>9</xdr:row>
      <xdr:rowOff>1000126</xdr:rowOff>
    </xdr:from>
    <xdr:to>
      <xdr:col>11</xdr:col>
      <xdr:colOff>28575</xdr:colOff>
      <xdr:row>10</xdr:row>
      <xdr:rowOff>207290</xdr:rowOff>
    </xdr:to>
    <xdr:sp macro="" textlink="">
      <xdr:nvSpPr>
        <xdr:cNvPr id="23" name="6 Rectángulo"/>
        <xdr:cNvSpPr/>
      </xdr:nvSpPr>
      <xdr:spPr>
        <a:xfrm>
          <a:off x="9771115" y="6096001"/>
          <a:ext cx="487310" cy="293014"/>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R13</a:t>
          </a:r>
        </a:p>
      </xdr:txBody>
    </xdr:sp>
    <xdr:clientData/>
  </xdr:twoCellAnchor>
  <xdr:twoCellAnchor>
    <xdr:from>
      <xdr:col>10</xdr:col>
      <xdr:colOff>360453</xdr:colOff>
      <xdr:row>9</xdr:row>
      <xdr:rowOff>38100</xdr:rowOff>
    </xdr:from>
    <xdr:to>
      <xdr:col>11</xdr:col>
      <xdr:colOff>57150</xdr:colOff>
      <xdr:row>9</xdr:row>
      <xdr:rowOff>282387</xdr:rowOff>
    </xdr:to>
    <xdr:sp macro="" textlink="">
      <xdr:nvSpPr>
        <xdr:cNvPr id="24" name="7 Rectángulo"/>
        <xdr:cNvSpPr/>
      </xdr:nvSpPr>
      <xdr:spPr>
        <a:xfrm>
          <a:off x="9809253" y="5133975"/>
          <a:ext cx="477747" cy="244287"/>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R10</a:t>
          </a:r>
          <a:endParaRPr lang="es-CR" sz="1050" b="1">
            <a:latin typeface="Arial Black" panose="020B0A04020102020204" pitchFamily="34" charset="0"/>
          </a:endParaRPr>
        </a:p>
      </xdr:txBody>
    </xdr:sp>
    <xdr:clientData/>
  </xdr:twoCellAnchor>
  <xdr:twoCellAnchor>
    <xdr:from>
      <xdr:col>10</xdr:col>
      <xdr:colOff>383724</xdr:colOff>
      <xdr:row>7</xdr:row>
      <xdr:rowOff>317381</xdr:rowOff>
    </xdr:from>
    <xdr:to>
      <xdr:col>10</xdr:col>
      <xdr:colOff>781049</xdr:colOff>
      <xdr:row>7</xdr:row>
      <xdr:rowOff>542924</xdr:rowOff>
    </xdr:to>
    <xdr:sp macro="" textlink="">
      <xdr:nvSpPr>
        <xdr:cNvPr id="25" name="8 Rectángulo"/>
        <xdr:cNvSpPr/>
      </xdr:nvSpPr>
      <xdr:spPr>
        <a:xfrm>
          <a:off x="9832524" y="3241556"/>
          <a:ext cx="397325" cy="225543"/>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R4</a:t>
          </a:r>
        </a:p>
      </xdr:txBody>
    </xdr:sp>
    <xdr:clientData/>
  </xdr:twoCellAnchor>
  <xdr:twoCellAnchor>
    <xdr:from>
      <xdr:col>10</xdr:col>
      <xdr:colOff>382705</xdr:colOff>
      <xdr:row>8</xdr:row>
      <xdr:rowOff>771525</xdr:rowOff>
    </xdr:from>
    <xdr:to>
      <xdr:col>11</xdr:col>
      <xdr:colOff>28575</xdr:colOff>
      <xdr:row>8</xdr:row>
      <xdr:rowOff>1004632</xdr:rowOff>
    </xdr:to>
    <xdr:sp macro="" textlink="">
      <xdr:nvSpPr>
        <xdr:cNvPr id="26" name="9 Rectángulo"/>
        <xdr:cNvSpPr/>
      </xdr:nvSpPr>
      <xdr:spPr>
        <a:xfrm>
          <a:off x="9831505" y="4781550"/>
          <a:ext cx="426920" cy="233107"/>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R9</a:t>
          </a:r>
        </a:p>
      </xdr:txBody>
    </xdr:sp>
    <xdr:clientData/>
  </xdr:twoCellAnchor>
  <xdr:twoCellAnchor>
    <xdr:from>
      <xdr:col>10</xdr:col>
      <xdr:colOff>309561</xdr:colOff>
      <xdr:row>6</xdr:row>
      <xdr:rowOff>438150</xdr:rowOff>
    </xdr:from>
    <xdr:to>
      <xdr:col>10</xdr:col>
      <xdr:colOff>685800</xdr:colOff>
      <xdr:row>6</xdr:row>
      <xdr:rowOff>665018</xdr:rowOff>
    </xdr:to>
    <xdr:sp macro="" textlink="">
      <xdr:nvSpPr>
        <xdr:cNvPr id="27" name="11 Rectángulo"/>
        <xdr:cNvSpPr/>
      </xdr:nvSpPr>
      <xdr:spPr>
        <a:xfrm>
          <a:off x="9758361" y="2276475"/>
          <a:ext cx="376239" cy="226868"/>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R1</a:t>
          </a:r>
        </a:p>
      </xdr:txBody>
    </xdr:sp>
    <xdr:clientData/>
  </xdr:twoCellAnchor>
  <xdr:twoCellAnchor>
    <xdr:from>
      <xdr:col>10</xdr:col>
      <xdr:colOff>368418</xdr:colOff>
      <xdr:row>8</xdr:row>
      <xdr:rowOff>466725</xdr:rowOff>
    </xdr:from>
    <xdr:to>
      <xdr:col>11</xdr:col>
      <xdr:colOff>9525</xdr:colOff>
      <xdr:row>8</xdr:row>
      <xdr:rowOff>699747</xdr:rowOff>
    </xdr:to>
    <xdr:sp macro="" textlink="">
      <xdr:nvSpPr>
        <xdr:cNvPr id="28" name="12 Rectángulo"/>
        <xdr:cNvSpPr/>
      </xdr:nvSpPr>
      <xdr:spPr>
        <a:xfrm>
          <a:off x="9817218" y="4476750"/>
          <a:ext cx="422157" cy="233022"/>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R8</a:t>
          </a:r>
        </a:p>
      </xdr:txBody>
    </xdr:sp>
    <xdr:clientData/>
  </xdr:twoCellAnchor>
  <xdr:twoCellAnchor>
    <xdr:from>
      <xdr:col>10</xdr:col>
      <xdr:colOff>332190</xdr:colOff>
      <xdr:row>9</xdr:row>
      <xdr:rowOff>381000</xdr:rowOff>
    </xdr:from>
    <xdr:to>
      <xdr:col>11</xdr:col>
      <xdr:colOff>47625</xdr:colOff>
      <xdr:row>9</xdr:row>
      <xdr:rowOff>614455</xdr:rowOff>
    </xdr:to>
    <xdr:sp macro="" textlink="">
      <xdr:nvSpPr>
        <xdr:cNvPr id="29" name="14 Rectángulo"/>
        <xdr:cNvSpPr/>
      </xdr:nvSpPr>
      <xdr:spPr>
        <a:xfrm>
          <a:off x="9780990" y="5476875"/>
          <a:ext cx="496485" cy="233455"/>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R11</a:t>
          </a:r>
        </a:p>
      </xdr:txBody>
    </xdr:sp>
    <xdr:clientData/>
  </xdr:twoCellAnchor>
  <xdr:twoCellAnchor>
    <xdr:from>
      <xdr:col>10</xdr:col>
      <xdr:colOff>361950</xdr:colOff>
      <xdr:row>7</xdr:row>
      <xdr:rowOff>647700</xdr:rowOff>
    </xdr:from>
    <xdr:to>
      <xdr:col>10</xdr:col>
      <xdr:colOff>771525</xdr:colOff>
      <xdr:row>7</xdr:row>
      <xdr:rowOff>852223</xdr:rowOff>
    </xdr:to>
    <xdr:sp macro="" textlink="">
      <xdr:nvSpPr>
        <xdr:cNvPr id="30" name="15 Rectángulo"/>
        <xdr:cNvSpPr/>
      </xdr:nvSpPr>
      <xdr:spPr>
        <a:xfrm>
          <a:off x="9810750" y="3571875"/>
          <a:ext cx="409575" cy="204523"/>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R5</a:t>
          </a:r>
        </a:p>
      </xdr:txBody>
    </xdr:sp>
    <xdr:clientData/>
  </xdr:twoCellAnchor>
  <xdr:twoCellAnchor>
    <xdr:from>
      <xdr:col>10</xdr:col>
      <xdr:colOff>334808</xdr:colOff>
      <xdr:row>6</xdr:row>
      <xdr:rowOff>1076325</xdr:rowOff>
    </xdr:from>
    <xdr:to>
      <xdr:col>10</xdr:col>
      <xdr:colOff>742950</xdr:colOff>
      <xdr:row>7</xdr:row>
      <xdr:rowOff>219712</xdr:rowOff>
    </xdr:to>
    <xdr:sp macro="" textlink="">
      <xdr:nvSpPr>
        <xdr:cNvPr id="31" name="16 Rectángulo"/>
        <xdr:cNvSpPr/>
      </xdr:nvSpPr>
      <xdr:spPr>
        <a:xfrm>
          <a:off x="9783608" y="2914650"/>
          <a:ext cx="408142" cy="229237"/>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50" b="1">
              <a:latin typeface="Arial Black" panose="020B0A04020102020204" pitchFamily="34" charset="0"/>
            </a:rPr>
            <a:t>R3</a:t>
          </a:r>
        </a:p>
      </xdr:txBody>
    </xdr:sp>
    <xdr:clientData/>
  </xdr:twoCellAnchor>
  <xdr:twoCellAnchor>
    <xdr:from>
      <xdr:col>10</xdr:col>
      <xdr:colOff>302639</xdr:colOff>
      <xdr:row>10</xdr:row>
      <xdr:rowOff>571501</xdr:rowOff>
    </xdr:from>
    <xdr:to>
      <xdr:col>11</xdr:col>
      <xdr:colOff>9525</xdr:colOff>
      <xdr:row>10</xdr:row>
      <xdr:rowOff>873119</xdr:rowOff>
    </xdr:to>
    <xdr:sp macro="" textlink="">
      <xdr:nvSpPr>
        <xdr:cNvPr id="32" name="17 Rectángulo"/>
        <xdr:cNvSpPr/>
      </xdr:nvSpPr>
      <xdr:spPr>
        <a:xfrm>
          <a:off x="9751439" y="6753226"/>
          <a:ext cx="487936" cy="301618"/>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R15</a:t>
          </a:r>
        </a:p>
      </xdr:txBody>
    </xdr:sp>
    <xdr:clientData/>
  </xdr:twoCellAnchor>
  <xdr:twoCellAnchor>
    <xdr:from>
      <xdr:col>10</xdr:col>
      <xdr:colOff>335417</xdr:colOff>
      <xdr:row>6</xdr:row>
      <xdr:rowOff>742949</xdr:rowOff>
    </xdr:from>
    <xdr:to>
      <xdr:col>10</xdr:col>
      <xdr:colOff>714375</xdr:colOff>
      <xdr:row>6</xdr:row>
      <xdr:rowOff>970682</xdr:rowOff>
    </xdr:to>
    <xdr:sp macro="" textlink="">
      <xdr:nvSpPr>
        <xdr:cNvPr id="33" name="18 Rectángulo"/>
        <xdr:cNvSpPr/>
      </xdr:nvSpPr>
      <xdr:spPr>
        <a:xfrm>
          <a:off x="9784217" y="2581274"/>
          <a:ext cx="378958" cy="227733"/>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R2</a:t>
          </a:r>
        </a:p>
      </xdr:txBody>
    </xdr:sp>
    <xdr:clientData/>
  </xdr:twoCellAnchor>
  <xdr:twoCellAnchor>
    <xdr:from>
      <xdr:col>6</xdr:col>
      <xdr:colOff>19050</xdr:colOff>
      <xdr:row>11</xdr:row>
      <xdr:rowOff>104775</xdr:rowOff>
    </xdr:from>
    <xdr:to>
      <xdr:col>7</xdr:col>
      <xdr:colOff>647700</xdr:colOff>
      <xdr:row>12</xdr:row>
      <xdr:rowOff>114300</xdr:rowOff>
    </xdr:to>
    <xdr:sp macro="" textlink="">
      <xdr:nvSpPr>
        <xdr:cNvPr id="34" name="17 Rectángulo"/>
        <xdr:cNvSpPr/>
      </xdr:nvSpPr>
      <xdr:spPr>
        <a:xfrm>
          <a:off x="5781675" y="9810750"/>
          <a:ext cx="1285875" cy="323850"/>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latin typeface="Arial Black" panose="020B0A04020102020204" pitchFamily="34" charset="0"/>
            </a:rPr>
            <a:t>Riesgo 2017</a:t>
          </a:r>
        </a:p>
      </xdr:txBody>
    </xdr:sp>
    <xdr:clientData/>
  </xdr:twoCellAnchor>
  <xdr:twoCellAnchor>
    <xdr:from>
      <xdr:col>10</xdr:col>
      <xdr:colOff>314325</xdr:colOff>
      <xdr:row>10</xdr:row>
      <xdr:rowOff>228600</xdr:rowOff>
    </xdr:from>
    <xdr:to>
      <xdr:col>11</xdr:col>
      <xdr:colOff>20585</xdr:colOff>
      <xdr:row>10</xdr:row>
      <xdr:rowOff>521614</xdr:rowOff>
    </xdr:to>
    <xdr:sp macro="" textlink="">
      <xdr:nvSpPr>
        <xdr:cNvPr id="36" name="6 Rectángulo"/>
        <xdr:cNvSpPr/>
      </xdr:nvSpPr>
      <xdr:spPr>
        <a:xfrm>
          <a:off x="9763125" y="6410325"/>
          <a:ext cx="487310" cy="293014"/>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297652</xdr:colOff>
      <xdr:row>2</xdr:row>
      <xdr:rowOff>738188</xdr:rowOff>
    </xdr:from>
    <xdr:to>
      <xdr:col>8</xdr:col>
      <xdr:colOff>11904</xdr:colOff>
      <xdr:row>8</xdr:row>
      <xdr:rowOff>107159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11904</xdr:colOff>
      <xdr:row>10</xdr:row>
      <xdr:rowOff>392906</xdr:rowOff>
    </xdr:from>
    <xdr:to>
      <xdr:col>38</xdr:col>
      <xdr:colOff>547687</xdr:colOff>
      <xdr:row>15</xdr:row>
      <xdr:rowOff>678658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166688</xdr:colOff>
      <xdr:row>14</xdr:row>
      <xdr:rowOff>1057274</xdr:rowOff>
    </xdr:from>
    <xdr:to>
      <xdr:col>8</xdr:col>
      <xdr:colOff>604838</xdr:colOff>
      <xdr:row>15</xdr:row>
      <xdr:rowOff>319086</xdr:rowOff>
    </xdr:to>
    <xdr:sp macro="" textlink="">
      <xdr:nvSpPr>
        <xdr:cNvPr id="3" name="2 Rectángulo"/>
        <xdr:cNvSpPr/>
      </xdr:nvSpPr>
      <xdr:spPr>
        <a:xfrm>
          <a:off x="7834313" y="8248649"/>
          <a:ext cx="438150"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R12</a:t>
          </a:r>
        </a:p>
      </xdr:txBody>
    </xdr:sp>
    <xdr:clientData/>
  </xdr:twoCellAnchor>
  <xdr:twoCellAnchor>
    <xdr:from>
      <xdr:col>8</xdr:col>
      <xdr:colOff>185739</xdr:colOff>
      <xdr:row>13</xdr:row>
      <xdr:rowOff>161926</xdr:rowOff>
    </xdr:from>
    <xdr:to>
      <xdr:col>8</xdr:col>
      <xdr:colOff>590551</xdr:colOff>
      <xdr:row>13</xdr:row>
      <xdr:rowOff>511970</xdr:rowOff>
    </xdr:to>
    <xdr:sp macro="" textlink="">
      <xdr:nvSpPr>
        <xdr:cNvPr id="4" name="3 Rectángulo"/>
        <xdr:cNvSpPr/>
      </xdr:nvSpPr>
      <xdr:spPr>
        <a:xfrm>
          <a:off x="7853364" y="6257926"/>
          <a:ext cx="404812" cy="3500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R7</a:t>
          </a:r>
        </a:p>
      </xdr:txBody>
    </xdr:sp>
    <xdr:clientData/>
  </xdr:twoCellAnchor>
  <xdr:twoCellAnchor>
    <xdr:from>
      <xdr:col>8</xdr:col>
      <xdr:colOff>207169</xdr:colOff>
      <xdr:row>12</xdr:row>
      <xdr:rowOff>850106</xdr:rowOff>
    </xdr:from>
    <xdr:to>
      <xdr:col>8</xdr:col>
      <xdr:colOff>611981</xdr:colOff>
      <xdr:row>13</xdr:row>
      <xdr:rowOff>111918</xdr:rowOff>
    </xdr:to>
    <xdr:sp macro="" textlink="">
      <xdr:nvSpPr>
        <xdr:cNvPr id="5" name="4 Rectángulo"/>
        <xdr:cNvSpPr/>
      </xdr:nvSpPr>
      <xdr:spPr>
        <a:xfrm>
          <a:off x="7874794" y="5850731"/>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R6</a:t>
          </a:r>
        </a:p>
      </xdr:txBody>
    </xdr:sp>
    <xdr:clientData/>
  </xdr:twoCellAnchor>
  <xdr:twoCellAnchor>
    <xdr:from>
      <xdr:col>8</xdr:col>
      <xdr:colOff>166688</xdr:colOff>
      <xdr:row>15</xdr:row>
      <xdr:rowOff>395287</xdr:rowOff>
    </xdr:from>
    <xdr:to>
      <xdr:col>8</xdr:col>
      <xdr:colOff>631032</xdr:colOff>
      <xdr:row>15</xdr:row>
      <xdr:rowOff>702469</xdr:rowOff>
    </xdr:to>
    <xdr:sp macro="" textlink="">
      <xdr:nvSpPr>
        <xdr:cNvPr id="6" name="5 Rectángulo"/>
        <xdr:cNvSpPr/>
      </xdr:nvSpPr>
      <xdr:spPr>
        <a:xfrm>
          <a:off x="7834313" y="8682037"/>
          <a:ext cx="464344" cy="3071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00" b="1">
              <a:latin typeface="Arial Black" panose="020B0A04020102020204" pitchFamily="34" charset="0"/>
            </a:rPr>
            <a:t>R13</a:t>
          </a:r>
        </a:p>
      </xdr:txBody>
    </xdr:sp>
    <xdr:clientData/>
  </xdr:twoCellAnchor>
  <xdr:twoCellAnchor>
    <xdr:from>
      <xdr:col>8</xdr:col>
      <xdr:colOff>178594</xdr:colOff>
      <xdr:row>14</xdr:row>
      <xdr:rowOff>273844</xdr:rowOff>
    </xdr:from>
    <xdr:to>
      <xdr:col>8</xdr:col>
      <xdr:colOff>607219</xdr:colOff>
      <xdr:row>14</xdr:row>
      <xdr:rowOff>607219</xdr:rowOff>
    </xdr:to>
    <xdr:sp macro="" textlink="">
      <xdr:nvSpPr>
        <xdr:cNvPr id="7" name="6 Rectángulo"/>
        <xdr:cNvSpPr/>
      </xdr:nvSpPr>
      <xdr:spPr>
        <a:xfrm>
          <a:off x="7846219" y="7465219"/>
          <a:ext cx="4286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R10</a:t>
          </a:r>
          <a:endParaRPr lang="es-CR" sz="1050" b="1">
            <a:latin typeface="Arial Black" panose="020B0A04020102020204" pitchFamily="34" charset="0"/>
          </a:endParaRPr>
        </a:p>
      </xdr:txBody>
    </xdr:sp>
    <xdr:clientData/>
  </xdr:twoCellAnchor>
  <xdr:twoCellAnchor>
    <xdr:from>
      <xdr:col>8</xdr:col>
      <xdr:colOff>188120</xdr:colOff>
      <xdr:row>12</xdr:row>
      <xdr:rowOff>21432</xdr:rowOff>
    </xdr:from>
    <xdr:to>
      <xdr:col>8</xdr:col>
      <xdr:colOff>592932</xdr:colOff>
      <xdr:row>12</xdr:row>
      <xdr:rowOff>378619</xdr:rowOff>
    </xdr:to>
    <xdr:sp macro="" textlink="">
      <xdr:nvSpPr>
        <xdr:cNvPr id="8" name="7 Rectángulo"/>
        <xdr:cNvSpPr/>
      </xdr:nvSpPr>
      <xdr:spPr>
        <a:xfrm>
          <a:off x="7855745" y="5022057"/>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R4</a:t>
          </a:r>
        </a:p>
      </xdr:txBody>
    </xdr:sp>
    <xdr:clientData/>
  </xdr:twoCellAnchor>
  <xdr:twoCellAnchor>
    <xdr:from>
      <xdr:col>8</xdr:col>
      <xdr:colOff>173832</xdr:colOff>
      <xdr:row>13</xdr:row>
      <xdr:rowOff>983456</xdr:rowOff>
    </xdr:from>
    <xdr:to>
      <xdr:col>8</xdr:col>
      <xdr:colOff>578644</xdr:colOff>
      <xdr:row>14</xdr:row>
      <xdr:rowOff>214312</xdr:rowOff>
    </xdr:to>
    <xdr:sp macro="" textlink="">
      <xdr:nvSpPr>
        <xdr:cNvPr id="9" name="8 Rectángulo"/>
        <xdr:cNvSpPr/>
      </xdr:nvSpPr>
      <xdr:spPr>
        <a:xfrm>
          <a:off x="7841457" y="7079456"/>
          <a:ext cx="404812" cy="3262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R9</a:t>
          </a:r>
        </a:p>
      </xdr:txBody>
    </xdr:sp>
    <xdr:clientData/>
  </xdr:twoCellAnchor>
  <xdr:twoCellAnchor>
    <xdr:from>
      <xdr:col>8</xdr:col>
      <xdr:colOff>202406</xdr:colOff>
      <xdr:row>10</xdr:row>
      <xdr:rowOff>369103</xdr:rowOff>
    </xdr:from>
    <xdr:to>
      <xdr:col>8</xdr:col>
      <xdr:colOff>607218</xdr:colOff>
      <xdr:row>11</xdr:row>
      <xdr:rowOff>202415</xdr:rowOff>
    </xdr:to>
    <xdr:sp macro="" textlink="">
      <xdr:nvSpPr>
        <xdr:cNvPr id="10" name="9 Rectángulo"/>
        <xdr:cNvSpPr/>
      </xdr:nvSpPr>
      <xdr:spPr>
        <a:xfrm>
          <a:off x="7870031" y="3750478"/>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R1</a:t>
          </a:r>
        </a:p>
      </xdr:txBody>
    </xdr:sp>
    <xdr:clientData/>
  </xdr:twoCellAnchor>
  <xdr:twoCellAnchor>
    <xdr:from>
      <xdr:col>32</xdr:col>
      <xdr:colOff>9525</xdr:colOff>
      <xdr:row>10</xdr:row>
      <xdr:rowOff>390525</xdr:rowOff>
    </xdr:from>
    <xdr:to>
      <xdr:col>38</xdr:col>
      <xdr:colOff>542925</xdr:colOff>
      <xdr:row>15</xdr:row>
      <xdr:rowOff>676275</xdr:rowOff>
    </xdr:to>
    <xdr:graphicFrame macro="">
      <xdr:nvGraphicFramePr>
        <xdr:cNvPr id="1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188120</xdr:colOff>
      <xdr:row>13</xdr:row>
      <xdr:rowOff>569118</xdr:rowOff>
    </xdr:from>
    <xdr:to>
      <xdr:col>8</xdr:col>
      <xdr:colOff>592932</xdr:colOff>
      <xdr:row>13</xdr:row>
      <xdr:rowOff>926305</xdr:rowOff>
    </xdr:to>
    <xdr:sp macro="" textlink="">
      <xdr:nvSpPr>
        <xdr:cNvPr id="12" name="11 Rectángulo"/>
        <xdr:cNvSpPr/>
      </xdr:nvSpPr>
      <xdr:spPr>
        <a:xfrm>
          <a:off x="7855745" y="6665118"/>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R8</a:t>
          </a:r>
        </a:p>
      </xdr:txBody>
    </xdr:sp>
    <xdr:clientData/>
  </xdr:twoCellAnchor>
  <xdr:twoCellAnchor>
    <xdr:from>
      <xdr:col>8</xdr:col>
      <xdr:colOff>161925</xdr:colOff>
      <xdr:row>15</xdr:row>
      <xdr:rowOff>781051</xdr:rowOff>
    </xdr:from>
    <xdr:to>
      <xdr:col>8</xdr:col>
      <xdr:colOff>619125</xdr:colOff>
      <xdr:row>15</xdr:row>
      <xdr:rowOff>1083469</xdr:rowOff>
    </xdr:to>
    <xdr:sp macro="" textlink="">
      <xdr:nvSpPr>
        <xdr:cNvPr id="13" name="12 Rectángulo"/>
        <xdr:cNvSpPr/>
      </xdr:nvSpPr>
      <xdr:spPr>
        <a:xfrm>
          <a:off x="7829550" y="9067801"/>
          <a:ext cx="457200" cy="3024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00" b="1">
              <a:latin typeface="Arial Black" panose="020B0A04020102020204" pitchFamily="34" charset="0"/>
            </a:rPr>
            <a:t>R14</a:t>
          </a:r>
        </a:p>
      </xdr:txBody>
    </xdr:sp>
    <xdr:clientData/>
  </xdr:twoCellAnchor>
  <xdr:twoCellAnchor>
    <xdr:from>
      <xdr:col>8</xdr:col>
      <xdr:colOff>178594</xdr:colOff>
      <xdr:row>14</xdr:row>
      <xdr:rowOff>671514</xdr:rowOff>
    </xdr:from>
    <xdr:to>
      <xdr:col>8</xdr:col>
      <xdr:colOff>611982</xdr:colOff>
      <xdr:row>14</xdr:row>
      <xdr:rowOff>988220</xdr:rowOff>
    </xdr:to>
    <xdr:sp macro="" textlink="">
      <xdr:nvSpPr>
        <xdr:cNvPr id="14" name="13 Rectángulo"/>
        <xdr:cNvSpPr/>
      </xdr:nvSpPr>
      <xdr:spPr>
        <a:xfrm>
          <a:off x="7846219" y="7862889"/>
          <a:ext cx="433388" cy="3167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R11</a:t>
          </a:r>
        </a:p>
      </xdr:txBody>
    </xdr:sp>
    <xdr:clientData/>
  </xdr:twoCellAnchor>
  <xdr:twoCellAnchor>
    <xdr:from>
      <xdr:col>8</xdr:col>
      <xdr:colOff>192882</xdr:colOff>
      <xdr:row>12</xdr:row>
      <xdr:rowOff>442912</xdr:rowOff>
    </xdr:from>
    <xdr:to>
      <xdr:col>8</xdr:col>
      <xdr:colOff>597694</xdr:colOff>
      <xdr:row>12</xdr:row>
      <xdr:rowOff>785812</xdr:rowOff>
    </xdr:to>
    <xdr:sp macro="" textlink="">
      <xdr:nvSpPr>
        <xdr:cNvPr id="15" name="14 Rectángulo"/>
        <xdr:cNvSpPr/>
      </xdr:nvSpPr>
      <xdr:spPr>
        <a:xfrm>
          <a:off x="7860507" y="5443537"/>
          <a:ext cx="404812"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R5</a:t>
          </a:r>
        </a:p>
      </xdr:txBody>
    </xdr:sp>
    <xdr:clientData/>
  </xdr:twoCellAnchor>
  <xdr:twoCellAnchor>
    <xdr:from>
      <xdr:col>8</xdr:col>
      <xdr:colOff>202407</xdr:colOff>
      <xdr:row>11</xdr:row>
      <xdr:rowOff>690563</xdr:rowOff>
    </xdr:from>
    <xdr:to>
      <xdr:col>8</xdr:col>
      <xdr:colOff>607219</xdr:colOff>
      <xdr:row>11</xdr:row>
      <xdr:rowOff>1047750</xdr:rowOff>
    </xdr:to>
    <xdr:sp macro="" textlink="">
      <xdr:nvSpPr>
        <xdr:cNvPr id="16" name="15 Rectángulo"/>
        <xdr:cNvSpPr/>
      </xdr:nvSpPr>
      <xdr:spPr>
        <a:xfrm>
          <a:off x="7870032" y="4595813"/>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R3</a:t>
          </a:r>
        </a:p>
      </xdr:txBody>
    </xdr:sp>
    <xdr:clientData/>
  </xdr:twoCellAnchor>
  <xdr:twoCellAnchor>
    <xdr:from>
      <xdr:col>8</xdr:col>
      <xdr:colOff>176213</xdr:colOff>
      <xdr:row>16</xdr:row>
      <xdr:rowOff>80965</xdr:rowOff>
    </xdr:from>
    <xdr:to>
      <xdr:col>8</xdr:col>
      <xdr:colOff>631032</xdr:colOff>
      <xdr:row>17</xdr:row>
      <xdr:rowOff>83343</xdr:rowOff>
    </xdr:to>
    <xdr:sp macro="" textlink="">
      <xdr:nvSpPr>
        <xdr:cNvPr id="17" name="16 Rectángulo"/>
        <xdr:cNvSpPr/>
      </xdr:nvSpPr>
      <xdr:spPr>
        <a:xfrm>
          <a:off x="7843838" y="9463090"/>
          <a:ext cx="454819" cy="3167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R15</a:t>
          </a:r>
        </a:p>
      </xdr:txBody>
    </xdr:sp>
    <xdr:clientData/>
  </xdr:twoCellAnchor>
  <xdr:twoCellAnchor>
    <xdr:from>
      <xdr:col>8</xdr:col>
      <xdr:colOff>197646</xdr:colOff>
      <xdr:row>11</xdr:row>
      <xdr:rowOff>257176</xdr:rowOff>
    </xdr:from>
    <xdr:to>
      <xdr:col>8</xdr:col>
      <xdr:colOff>602458</xdr:colOff>
      <xdr:row>11</xdr:row>
      <xdr:rowOff>631032</xdr:rowOff>
    </xdr:to>
    <xdr:sp macro="" textlink="">
      <xdr:nvSpPr>
        <xdr:cNvPr id="18" name="17 Rectángulo"/>
        <xdr:cNvSpPr/>
      </xdr:nvSpPr>
      <xdr:spPr>
        <a:xfrm>
          <a:off x="7865271" y="4162426"/>
          <a:ext cx="404812" cy="3738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0</xdr:row>
      <xdr:rowOff>47625</xdr:rowOff>
    </xdr:from>
    <xdr:to>
      <xdr:col>12</xdr:col>
      <xdr:colOff>11907</xdr:colOff>
      <xdr:row>5</xdr:row>
      <xdr:rowOff>76200</xdr:rowOff>
    </xdr:to>
    <xdr:sp macro="" textlink="">
      <xdr:nvSpPr>
        <xdr:cNvPr id="2" name="1 Rectángulo"/>
        <xdr:cNvSpPr/>
      </xdr:nvSpPr>
      <xdr:spPr>
        <a:xfrm>
          <a:off x="66674" y="47625"/>
          <a:ext cx="13625514" cy="13858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R" sz="1100" b="0" i="0">
            <a:solidFill>
              <a:sysClr val="windowText" lastClr="000000"/>
            </a:solidFill>
            <a:latin typeface="Arial Black" panose="020B0A040201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47625</xdr:rowOff>
    </xdr:from>
    <xdr:to>
      <xdr:col>7</xdr:col>
      <xdr:colOff>0</xdr:colOff>
      <xdr:row>5</xdr:row>
      <xdr:rowOff>76200</xdr:rowOff>
    </xdr:to>
    <xdr:sp macro="" textlink="">
      <xdr:nvSpPr>
        <xdr:cNvPr id="2" name="1 Rectángulo"/>
        <xdr:cNvSpPr/>
      </xdr:nvSpPr>
      <xdr:spPr>
        <a:xfrm>
          <a:off x="66674" y="47625"/>
          <a:ext cx="8982076" cy="1219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R" sz="1100" b="0" i="0">
            <a:solidFill>
              <a:sysClr val="windowText" lastClr="000000"/>
            </a:solidFill>
            <a:latin typeface="Arial Black" panose="020B0A040201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1\Documents\Tarea%202%20Valoraci&#243;n%20del%20riesgo%20%2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Base calculos 2"/>
      <sheetName val="Base calculos 3"/>
      <sheetName val="Análisis Riesgo Puro"/>
      <sheetName val="Estructura de Riesgos 2013"/>
      <sheetName val="Mapa de Calor"/>
      <sheetName val="Base calculos"/>
      <sheetName val="Probabilida e Impacto"/>
      <sheetName val="Mapa de Riesgo"/>
      <sheetName val="Evaluación"/>
      <sheetName val="Hoja1"/>
    </sheetNames>
    <sheetDataSet>
      <sheetData sheetId="0" refreshError="1"/>
      <sheetData sheetId="1" refreshError="1"/>
      <sheetData sheetId="2" refreshError="1"/>
      <sheetData sheetId="3">
        <row r="9">
          <cell r="A9">
            <v>1</v>
          </cell>
          <cell r="D9">
            <v>0</v>
          </cell>
          <cell r="J9" t="str">
            <v/>
          </cell>
          <cell r="L9" t="e">
            <v>#VALUE!</v>
          </cell>
        </row>
        <row r="11">
          <cell r="D11">
            <v>0</v>
          </cell>
          <cell r="H11" t="str">
            <v/>
          </cell>
          <cell r="J11" t="str">
            <v/>
          </cell>
        </row>
        <row r="13">
          <cell r="D13">
            <v>0</v>
          </cell>
          <cell r="H13" t="str">
            <v/>
          </cell>
          <cell r="J13" t="str">
            <v/>
          </cell>
        </row>
        <row r="15">
          <cell r="D15">
            <v>0</v>
          </cell>
          <cell r="H15" t="str">
            <v/>
          </cell>
          <cell r="J15" t="str">
            <v/>
          </cell>
        </row>
        <row r="17">
          <cell r="D17">
            <v>0</v>
          </cell>
          <cell r="H17" t="str">
            <v/>
          </cell>
          <cell r="J17" t="str">
            <v/>
          </cell>
        </row>
        <row r="19">
          <cell r="D19">
            <v>0</v>
          </cell>
          <cell r="H19" t="str">
            <v/>
          </cell>
          <cell r="J19" t="str">
            <v/>
          </cell>
        </row>
        <row r="21">
          <cell r="D21">
            <v>0</v>
          </cell>
          <cell r="H21" t="str">
            <v/>
          </cell>
          <cell r="J21" t="str">
            <v/>
          </cell>
        </row>
        <row r="23">
          <cell r="D23">
            <v>0</v>
          </cell>
          <cell r="H23" t="str">
            <v/>
          </cell>
          <cell r="J23" t="str">
            <v/>
          </cell>
        </row>
      </sheetData>
      <sheetData sheetId="4" refreshError="1"/>
      <sheetData sheetId="5">
        <row r="12">
          <cell r="M12">
            <v>1</v>
          </cell>
          <cell r="Q12" t="e">
            <v>#VALUE!</v>
          </cell>
        </row>
        <row r="13">
          <cell r="M13">
            <v>2</v>
          </cell>
          <cell r="Q13" t="e">
            <v>#VALUE!</v>
          </cell>
        </row>
        <row r="14">
          <cell r="M14">
            <v>3</v>
          </cell>
          <cell r="Q14" t="e">
            <v>#VALUE!</v>
          </cell>
        </row>
        <row r="15">
          <cell r="M15">
            <v>4</v>
          </cell>
          <cell r="Q15" t="e">
            <v>#VALUE!</v>
          </cell>
        </row>
        <row r="16">
          <cell r="M16">
            <v>5</v>
          </cell>
          <cell r="Q16" t="e">
            <v>#VALUE!</v>
          </cell>
        </row>
        <row r="17">
          <cell r="M17">
            <v>6</v>
          </cell>
          <cell r="Q17" t="e">
            <v>#VALUE!</v>
          </cell>
        </row>
        <row r="18">
          <cell r="M18">
            <v>7</v>
          </cell>
          <cell r="Q18" t="e">
            <v>#VALUE!</v>
          </cell>
        </row>
        <row r="19">
          <cell r="M19">
            <v>8</v>
          </cell>
          <cell r="Q19" t="e">
            <v>#VALUE!</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G38"/>
  <sheetViews>
    <sheetView workbookViewId="0">
      <selection activeCell="C10" sqref="C10"/>
    </sheetView>
  </sheetViews>
  <sheetFormatPr baseColWidth="10" defaultColWidth="11.44140625" defaultRowHeight="14.4" x14ac:dyDescent="0.3"/>
  <cols>
    <col min="1" max="1" width="5.33203125" style="51" customWidth="1"/>
    <col min="2" max="2" width="2.109375" style="51" customWidth="1"/>
    <col min="3" max="3" width="46.6640625" style="51" customWidth="1"/>
    <col min="4" max="4" width="43.6640625" style="51" customWidth="1"/>
    <col min="5" max="5" width="42.33203125" style="51" customWidth="1"/>
    <col min="6" max="16384" width="11.44140625" style="51"/>
  </cols>
  <sheetData>
    <row r="2" spans="1:7" ht="27.6" x14ac:dyDescent="0.65">
      <c r="A2" s="353" t="s">
        <v>317</v>
      </c>
      <c r="B2" s="353"/>
      <c r="C2" s="353"/>
      <c r="D2" s="353"/>
      <c r="E2" s="353"/>
    </row>
    <row r="4" spans="1:7" ht="45.75" customHeight="1" x14ac:dyDescent="0.3">
      <c r="C4" s="60" t="s">
        <v>318</v>
      </c>
      <c r="D4" s="354" t="s">
        <v>426</v>
      </c>
      <c r="E4" s="354"/>
      <c r="F4" s="52"/>
      <c r="G4" s="52"/>
    </row>
    <row r="6" spans="1:7" ht="97.5" customHeight="1" x14ac:dyDescent="0.3">
      <c r="C6" s="355" t="s">
        <v>469</v>
      </c>
      <c r="D6" s="355"/>
      <c r="E6" s="355"/>
    </row>
    <row r="7" spans="1:7" ht="22.5" customHeight="1" x14ac:dyDescent="0.3">
      <c r="C7" s="355" t="s">
        <v>431</v>
      </c>
      <c r="D7" s="355"/>
      <c r="E7" s="355"/>
    </row>
    <row r="9" spans="1:7" ht="21" x14ac:dyDescent="0.5">
      <c r="A9" s="56" t="s">
        <v>375</v>
      </c>
      <c r="B9" s="57"/>
      <c r="C9" s="58" t="s">
        <v>319</v>
      </c>
      <c r="D9" s="59" t="s">
        <v>1</v>
      </c>
      <c r="E9" s="59" t="s">
        <v>320</v>
      </c>
    </row>
    <row r="10" spans="1:7" ht="45" customHeight="1" x14ac:dyDescent="0.3">
      <c r="A10" s="49">
        <v>1</v>
      </c>
      <c r="B10" s="48"/>
      <c r="C10" s="172"/>
      <c r="D10" s="136"/>
      <c r="E10" s="136"/>
      <c r="G10" s="68"/>
    </row>
    <row r="11" spans="1:7" ht="8.1" customHeight="1" x14ac:dyDescent="0.3">
      <c r="A11" s="53"/>
    </row>
    <row r="12" spans="1:7" ht="45" customHeight="1" x14ac:dyDescent="0.3">
      <c r="A12" s="49">
        <v>2</v>
      </c>
      <c r="B12" s="48"/>
      <c r="C12" s="172"/>
      <c r="D12" s="136"/>
      <c r="E12" s="136"/>
    </row>
    <row r="13" spans="1:7" ht="8.1" customHeight="1" x14ac:dyDescent="0.3">
      <c r="A13" s="53"/>
    </row>
    <row r="14" spans="1:7" ht="45" customHeight="1" x14ac:dyDescent="0.3">
      <c r="A14" s="49">
        <v>3</v>
      </c>
      <c r="B14" s="48"/>
      <c r="C14" s="172"/>
      <c r="D14" s="136"/>
      <c r="E14" s="136"/>
    </row>
    <row r="15" spans="1:7" ht="8.1" customHeight="1" x14ac:dyDescent="0.3">
      <c r="A15" s="53"/>
    </row>
    <row r="16" spans="1:7" ht="45" customHeight="1" x14ac:dyDescent="0.3">
      <c r="A16" s="49">
        <v>4</v>
      </c>
      <c r="B16" s="48"/>
      <c r="C16" s="172"/>
      <c r="D16" s="136"/>
      <c r="E16" s="136"/>
    </row>
    <row r="17" spans="1:5" ht="8.1" customHeight="1" x14ac:dyDescent="0.3">
      <c r="A17" s="53"/>
    </row>
    <row r="18" spans="1:5" ht="45" customHeight="1" x14ac:dyDescent="0.3">
      <c r="A18" s="49">
        <v>5</v>
      </c>
      <c r="B18" s="48"/>
      <c r="C18" s="172"/>
      <c r="D18" s="136"/>
      <c r="E18" s="136"/>
    </row>
    <row r="19" spans="1:5" ht="8.1" customHeight="1" x14ac:dyDescent="0.3">
      <c r="A19" s="53"/>
    </row>
    <row r="20" spans="1:5" ht="45" customHeight="1" x14ac:dyDescent="0.3">
      <c r="A20" s="49">
        <v>6</v>
      </c>
      <c r="B20" s="48"/>
      <c r="C20" s="172"/>
      <c r="D20" s="136"/>
      <c r="E20" s="136"/>
    </row>
    <row r="21" spans="1:5" ht="8.1" customHeight="1" x14ac:dyDescent="0.3">
      <c r="A21" s="53"/>
    </row>
    <row r="22" spans="1:5" ht="45" customHeight="1" x14ac:dyDescent="0.3">
      <c r="A22" s="49">
        <v>7</v>
      </c>
      <c r="B22" s="48"/>
      <c r="C22" s="172"/>
      <c r="D22" s="136"/>
      <c r="E22" s="136"/>
    </row>
    <row r="23" spans="1:5" ht="8.1" customHeight="1" x14ac:dyDescent="0.3">
      <c r="A23" s="53"/>
    </row>
    <row r="24" spans="1:5" ht="45" customHeight="1" x14ac:dyDescent="0.3">
      <c r="A24" s="49">
        <v>8</v>
      </c>
      <c r="B24" s="48"/>
      <c r="C24" s="172"/>
      <c r="D24" s="136"/>
      <c r="E24" s="136"/>
    </row>
    <row r="26" spans="1:5" ht="45" customHeight="1" x14ac:dyDescent="0.3">
      <c r="A26" s="49">
        <v>9</v>
      </c>
      <c r="B26" s="48"/>
      <c r="C26" s="172"/>
      <c r="D26" s="136"/>
      <c r="E26" s="136"/>
    </row>
    <row r="28" spans="1:5" ht="45" customHeight="1" x14ac:dyDescent="0.3">
      <c r="A28" s="49">
        <v>10</v>
      </c>
      <c r="B28" s="48"/>
      <c r="C28" s="172"/>
      <c r="D28" s="136"/>
      <c r="E28" s="136"/>
    </row>
    <row r="30" spans="1:5" ht="45" customHeight="1" x14ac:dyDescent="0.3">
      <c r="A30" s="49">
        <v>11</v>
      </c>
      <c r="B30" s="48"/>
      <c r="C30" s="172"/>
      <c r="D30" s="136"/>
      <c r="E30" s="136"/>
    </row>
    <row r="32" spans="1:5" ht="45" customHeight="1" x14ac:dyDescent="0.3">
      <c r="A32" s="49">
        <v>12</v>
      </c>
      <c r="B32" s="48"/>
      <c r="C32" s="172"/>
      <c r="D32" s="136"/>
      <c r="E32" s="136"/>
    </row>
    <row r="34" spans="1:5" ht="45" customHeight="1" x14ac:dyDescent="0.3">
      <c r="A34" s="49">
        <v>13</v>
      </c>
      <c r="B34" s="48"/>
      <c r="C34" s="172"/>
      <c r="D34" s="136"/>
      <c r="E34" s="136"/>
    </row>
    <row r="36" spans="1:5" ht="45" customHeight="1" x14ac:dyDescent="0.3">
      <c r="A36" s="49">
        <v>14</v>
      </c>
      <c r="B36" s="48"/>
      <c r="C36" s="172"/>
      <c r="D36" s="136"/>
      <c r="E36" s="136"/>
    </row>
    <row r="38" spans="1:5" ht="45" customHeight="1" x14ac:dyDescent="0.3">
      <c r="A38" s="49">
        <v>15</v>
      </c>
      <c r="B38" s="48"/>
      <c r="C38" s="172"/>
      <c r="D38" s="136"/>
      <c r="E38" s="136"/>
    </row>
  </sheetData>
  <dataConsolidate/>
  <mergeCells count="4">
    <mergeCell ref="A2:E2"/>
    <mergeCell ref="D4:E4"/>
    <mergeCell ref="C6:E6"/>
    <mergeCell ref="C7:E7"/>
  </mergeCells>
  <conditionalFormatting sqref="D10">
    <cfRule type="expression" dxfId="452" priority="2">
      <formula>AND(COUNTIF(INDIRECT(C10),$D$10)&lt;1) =TRUE</formula>
    </cfRule>
  </conditionalFormatting>
  <conditionalFormatting sqref="E10">
    <cfRule type="expression" dxfId="451" priority="1">
      <formula>AND(COUNTIF(INDIRECT(D10),$D$10)&lt;1) =TRUE</formula>
    </cfRule>
  </conditionalFormatting>
  <dataValidations count="7">
    <dataValidation type="list" allowBlank="1" showInputMessage="1" showErrorMessage="1" sqref="C10 C12:C24 C26 C28 C30 C32 C34 C36 C38">
      <formula1>Ámbitos</formula1>
    </dataValidation>
    <dataValidation type="list" allowBlank="1" showInputMessage="1" showErrorMessage="1" sqref="D11 D13 D15 D17 D19 D21 D23">
      <formula1>INDIRECT(C11)</formula1>
    </dataValidation>
    <dataValidation type="list" allowBlank="1" showInputMessage="1" showErrorMessage="1" sqref="D10">
      <formula1>INDIRECT(SUBSTITUTE($C$10," ", "_"))</formula1>
    </dataValidation>
    <dataValidation type="list" allowBlank="1" showInputMessage="1" showErrorMessage="1" sqref="D12 D14 D16 D18 D20 D22 D24 D26 D28 D30 D32 D34 D36 D38">
      <formula1>INDIRECT(SUBSTITUTE(C12," ","_"))</formula1>
    </dataValidation>
    <dataValidation type="list" allowBlank="1" showInputMessage="1" showErrorMessage="1" sqref="E13 E15 E17 E19 E21 E23">
      <formula1>OFFSET(INDIRECT(SUBSTITUTE(C8," ","_")),0,0,COUNTA(INDIRECT(SUBSTITUTE(D13," ","_"))),1)</formula1>
    </dataValidation>
    <dataValidation type="list" allowBlank="1" showInputMessage="1" showErrorMessage="1" sqref="E10 E12 E14 E16 E18 E20 E22 E24 E26 E28 E30 E32 E34 E36 E38">
      <formula1>OFFSET(INDIRECT(SUBSTITUTE(D10," ","_")),0,0,COUNTA(INDIRECT(SUBSTITUTE(D10," ","_"))),1)</formula1>
    </dataValidation>
    <dataValidation type="list" allowBlank="1" showInputMessage="1" showErrorMessage="1" sqref="E11">
      <formula1>OFFSET(INDIRECT(SUBSTITUTE(C5," ","_")),0,0,COUNTA(INDIRECT(SUBSTITUTE(D11," ","_"))),1)</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C1:J9"/>
  <sheetViews>
    <sheetView topLeftCell="C1" workbookViewId="0">
      <selection activeCell="C2" sqref="C2:E2"/>
    </sheetView>
  </sheetViews>
  <sheetFormatPr baseColWidth="10" defaultColWidth="11.44140625" defaultRowHeight="14.4" x14ac:dyDescent="0.3"/>
  <cols>
    <col min="1" max="2" width="11.44140625" style="148"/>
    <col min="3" max="3" width="15.6640625" style="148" customWidth="1"/>
    <col min="4" max="4" width="21.6640625" style="148" customWidth="1"/>
    <col min="5" max="5" width="38.6640625" style="148" customWidth="1"/>
    <col min="6" max="7" width="11.44140625" style="148"/>
    <col min="8" max="8" width="15.6640625" style="148" customWidth="1"/>
    <col min="9" max="9" width="21.6640625" style="148" customWidth="1"/>
    <col min="10" max="10" width="51.5546875" style="148" customWidth="1"/>
    <col min="11" max="16384" width="11.44140625" style="148"/>
  </cols>
  <sheetData>
    <row r="1" spans="3:10" ht="15" thickBot="1" x14ac:dyDescent="0.35"/>
    <row r="2" spans="3:10" ht="19.2" thickTop="1" thickBot="1" x14ac:dyDescent="0.4">
      <c r="C2" s="393" t="s">
        <v>365</v>
      </c>
      <c r="D2" s="393"/>
      <c r="E2" s="393"/>
      <c r="H2" s="393" t="s">
        <v>411</v>
      </c>
      <c r="I2" s="393"/>
      <c r="J2" s="393"/>
    </row>
    <row r="3" spans="3:10" ht="15.6" thickTop="1" thickBot="1" x14ac:dyDescent="0.35">
      <c r="C3" s="149" t="s">
        <v>379</v>
      </c>
      <c r="D3" s="149" t="s">
        <v>361</v>
      </c>
      <c r="E3" s="149" t="s">
        <v>410</v>
      </c>
      <c r="H3" s="149" t="s">
        <v>379</v>
      </c>
      <c r="I3" s="149" t="s">
        <v>361</v>
      </c>
      <c r="J3" s="149" t="s">
        <v>410</v>
      </c>
    </row>
    <row r="4" spans="3:10" ht="58.8" thickTop="1" thickBot="1" x14ac:dyDescent="0.35">
      <c r="C4" s="150">
        <v>1</v>
      </c>
      <c r="D4" s="151" t="s">
        <v>400</v>
      </c>
      <c r="E4" s="160" t="s">
        <v>405</v>
      </c>
      <c r="H4" s="150">
        <v>1</v>
      </c>
      <c r="I4" s="151" t="s">
        <v>348</v>
      </c>
      <c r="J4" s="160" t="s">
        <v>415</v>
      </c>
    </row>
    <row r="5" spans="3:10" ht="30" thickTop="1" thickBot="1" x14ac:dyDescent="0.35">
      <c r="C5" s="154">
        <v>2</v>
      </c>
      <c r="D5" s="155" t="s">
        <v>401</v>
      </c>
      <c r="E5" s="161" t="s">
        <v>406</v>
      </c>
      <c r="H5" s="154">
        <v>2</v>
      </c>
      <c r="I5" s="155" t="s">
        <v>412</v>
      </c>
      <c r="J5" s="161" t="s">
        <v>416</v>
      </c>
    </row>
    <row r="6" spans="3:10" ht="87.6" thickTop="1" thickBot="1" x14ac:dyDescent="0.35">
      <c r="C6" s="152">
        <v>3</v>
      </c>
      <c r="D6" s="153" t="s">
        <v>402</v>
      </c>
      <c r="E6" s="162" t="s">
        <v>407</v>
      </c>
      <c r="H6" s="152">
        <v>3</v>
      </c>
      <c r="I6" s="153" t="s">
        <v>347</v>
      </c>
      <c r="J6" s="162" t="s">
        <v>417</v>
      </c>
    </row>
    <row r="7" spans="3:10" ht="44.4" thickTop="1" thickBot="1" x14ac:dyDescent="0.35">
      <c r="C7" s="156">
        <v>4</v>
      </c>
      <c r="D7" s="157" t="s">
        <v>403</v>
      </c>
      <c r="E7" s="163" t="s">
        <v>408</v>
      </c>
      <c r="H7" s="156">
        <v>4</v>
      </c>
      <c r="I7" s="157" t="s">
        <v>413</v>
      </c>
      <c r="J7" s="163" t="s">
        <v>418</v>
      </c>
    </row>
    <row r="8" spans="3:10" ht="87.6" thickTop="1" thickBot="1" x14ac:dyDescent="0.35">
      <c r="C8" s="158">
        <v>5</v>
      </c>
      <c r="D8" s="159" t="s">
        <v>404</v>
      </c>
      <c r="E8" s="164" t="s">
        <v>409</v>
      </c>
      <c r="H8" s="158">
        <v>5</v>
      </c>
      <c r="I8" s="159" t="s">
        <v>414</v>
      </c>
      <c r="J8" s="164" t="s">
        <v>419</v>
      </c>
    </row>
    <row r="9" spans="3:10" ht="15" thickTop="1" x14ac:dyDescent="0.3"/>
  </sheetData>
  <mergeCells count="2">
    <mergeCell ref="C2:E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1"/>
  <dimension ref="B2:Q13"/>
  <sheetViews>
    <sheetView topLeftCell="C1" zoomScale="80" zoomScaleNormal="80" workbookViewId="0">
      <selection activeCell="D4" sqref="D4"/>
    </sheetView>
  </sheetViews>
  <sheetFormatPr baseColWidth="10" defaultColWidth="11.44140625" defaultRowHeight="14.4" x14ac:dyDescent="0.3"/>
  <cols>
    <col min="1" max="3" width="11.44140625" style="55"/>
    <col min="4" max="4" width="24.5546875" style="55" customWidth="1"/>
    <col min="5" max="5" width="10.88671875" style="55" customWidth="1"/>
    <col min="6" max="6" width="14.44140625" style="55" customWidth="1"/>
    <col min="7" max="7" width="9.5546875" style="55" customWidth="1"/>
    <col min="8" max="8" width="21.33203125" style="55" customWidth="1"/>
    <col min="9" max="12" width="11.44140625" style="55"/>
    <col min="13" max="13" width="11.44140625" style="127"/>
    <col min="14" max="14" width="29.109375" style="127" customWidth="1"/>
    <col min="15" max="15" width="13.88671875" style="127" bestFit="1" customWidth="1"/>
    <col min="16" max="16" width="15.109375" style="127" bestFit="1" customWidth="1"/>
    <col min="17" max="17" width="6.33203125" style="127" bestFit="1" customWidth="1"/>
    <col min="18" max="16384" width="11.44140625" style="55"/>
  </cols>
  <sheetData>
    <row r="2" spans="2:17" ht="3" customHeight="1" x14ac:dyDescent="0.3"/>
    <row r="3" spans="2:17" ht="72" customHeight="1" x14ac:dyDescent="0.55000000000000004">
      <c r="B3" s="394" t="s">
        <v>365</v>
      </c>
      <c r="C3" s="51"/>
      <c r="D3" s="115">
        <v>1</v>
      </c>
      <c r="E3" s="115">
        <v>2</v>
      </c>
      <c r="F3" s="115">
        <v>3</v>
      </c>
      <c r="G3" s="115">
        <v>4</v>
      </c>
      <c r="H3" s="115">
        <v>5</v>
      </c>
      <c r="I3" s="51"/>
      <c r="M3" s="128" t="s">
        <v>1</v>
      </c>
      <c r="N3" s="128" t="s">
        <v>377</v>
      </c>
      <c r="O3" s="128" t="s">
        <v>376</v>
      </c>
      <c r="P3" s="128" t="s">
        <v>378</v>
      </c>
      <c r="Q3" s="128" t="s">
        <v>379</v>
      </c>
    </row>
    <row r="4" spans="2:17" ht="72" customHeight="1" x14ac:dyDescent="0.3">
      <c r="B4" s="394"/>
      <c r="C4" s="110"/>
      <c r="D4" s="125"/>
      <c r="E4" s="125"/>
      <c r="F4" s="116"/>
      <c r="G4" s="116"/>
      <c r="H4" s="116"/>
      <c r="I4" s="118">
        <v>5</v>
      </c>
      <c r="M4" s="129">
        <v>1</v>
      </c>
      <c r="N4" s="130">
        <f>+'Análisis Riesgo Puro'!D9</f>
        <v>0</v>
      </c>
      <c r="O4" s="131" t="str">
        <f>+'Análisis Riesgo Puro'!H9</f>
        <v>5</v>
      </c>
      <c r="P4" s="131" t="str">
        <f>+'Análisis Riesgo Puro'!J9:J9</f>
        <v>5</v>
      </c>
      <c r="Q4" s="131">
        <f>+O4*P4</f>
        <v>25</v>
      </c>
    </row>
    <row r="5" spans="2:17" ht="72" customHeight="1" x14ac:dyDescent="0.3">
      <c r="B5" s="394"/>
      <c r="C5" s="110"/>
      <c r="D5" s="117"/>
      <c r="E5" s="124"/>
      <c r="F5" s="124"/>
      <c r="G5" s="116"/>
      <c r="H5" s="116"/>
      <c r="I5" s="119">
        <v>4</v>
      </c>
      <c r="M5" s="129">
        <v>2</v>
      </c>
      <c r="N5" s="130" t="str">
        <f>+'Análisis Riesgo Puro'!D11</f>
        <v>+'Nueva Opción'!D14</v>
      </c>
      <c r="O5" s="131" t="str">
        <f>+'Análisis Riesgo Puro'!H11</f>
        <v/>
      </c>
      <c r="P5" s="131" t="str">
        <f>+'Análisis Riesgo Puro'!J11</f>
        <v/>
      </c>
      <c r="Q5" s="131" t="e">
        <f t="shared" ref="Q5:Q11" si="0">+O5*P5</f>
        <v>#VALUE!</v>
      </c>
    </row>
    <row r="6" spans="2:17" ht="72" customHeight="1" x14ac:dyDescent="0.3">
      <c r="B6" s="394"/>
      <c r="C6" s="110"/>
      <c r="D6" s="102"/>
      <c r="E6" s="102"/>
      <c r="F6" s="125"/>
      <c r="G6" s="125"/>
      <c r="H6" s="126"/>
      <c r="I6" s="120">
        <v>3</v>
      </c>
      <c r="M6" s="129">
        <v>3</v>
      </c>
      <c r="N6" s="130" t="str">
        <f>+'Análisis Riesgo Puro'!D13</f>
        <v>+'Nueva Opción'!D14</v>
      </c>
      <c r="O6" s="131" t="str">
        <f>+'Análisis Riesgo Puro'!H13</f>
        <v/>
      </c>
      <c r="P6" s="131" t="str">
        <f>+'Análisis Riesgo Puro'!J13</f>
        <v/>
      </c>
      <c r="Q6" s="131" t="e">
        <f t="shared" si="0"/>
        <v>#VALUE!</v>
      </c>
    </row>
    <row r="7" spans="2:17" ht="72" customHeight="1" x14ac:dyDescent="0.3">
      <c r="B7" s="394"/>
      <c r="C7" s="110"/>
      <c r="D7" s="103"/>
      <c r="E7" s="102"/>
      <c r="F7" s="102"/>
      <c r="G7" s="125"/>
      <c r="H7" s="125"/>
      <c r="I7" s="120">
        <v>2</v>
      </c>
      <c r="M7" s="129">
        <v>4</v>
      </c>
      <c r="N7" s="130">
        <f>+'Análisis Riesgo Puro'!D15</f>
        <v>0</v>
      </c>
      <c r="O7" s="131" t="str">
        <f>+'Análisis Riesgo Puro'!H15</f>
        <v/>
      </c>
      <c r="P7" s="131" t="str">
        <f>+'Análisis Riesgo Puro'!J15</f>
        <v/>
      </c>
      <c r="Q7" s="131" t="e">
        <f t="shared" si="0"/>
        <v>#VALUE!</v>
      </c>
    </row>
    <row r="8" spans="2:17" ht="72" customHeight="1" x14ac:dyDescent="0.3">
      <c r="B8" s="394"/>
      <c r="C8" s="110"/>
      <c r="D8" s="103"/>
      <c r="E8" s="103"/>
      <c r="F8" s="103"/>
      <c r="G8" s="102"/>
      <c r="H8" s="102"/>
      <c r="I8" s="118">
        <v>1</v>
      </c>
      <c r="M8" s="129">
        <v>5</v>
      </c>
      <c r="N8" s="130">
        <f>+'Análisis Riesgo Puro'!D17</f>
        <v>0</v>
      </c>
      <c r="O8" s="131" t="str">
        <f>+'Análisis Riesgo Puro'!H17</f>
        <v/>
      </c>
      <c r="P8" s="131" t="str">
        <f>+'Análisis Riesgo Puro'!J17</f>
        <v/>
      </c>
      <c r="Q8" s="131" t="e">
        <f t="shared" si="0"/>
        <v>#VALUE!</v>
      </c>
    </row>
    <row r="9" spans="2:17" ht="72" customHeight="1" x14ac:dyDescent="0.3">
      <c r="B9" s="394"/>
      <c r="C9" s="51"/>
      <c r="D9" s="51"/>
      <c r="E9" s="51"/>
      <c r="F9" s="51"/>
      <c r="G9" s="51"/>
      <c r="H9" s="51"/>
      <c r="I9" s="51"/>
      <c r="M9" s="129">
        <v>6</v>
      </c>
      <c r="N9" s="130">
        <f>+'Análisis Riesgo Puro'!D19</f>
        <v>0</v>
      </c>
      <c r="O9" s="131" t="str">
        <f>+'Análisis Riesgo Puro'!H19</f>
        <v/>
      </c>
      <c r="P9" s="131" t="str">
        <f>+'Análisis Riesgo Puro'!J19</f>
        <v/>
      </c>
      <c r="Q9" s="131" t="e">
        <f t="shared" si="0"/>
        <v>#VALUE!</v>
      </c>
    </row>
    <row r="10" spans="2:17" ht="72" customHeight="1" x14ac:dyDescent="0.3">
      <c r="B10" s="394"/>
      <c r="C10" s="395" t="s">
        <v>366</v>
      </c>
      <c r="D10" s="395"/>
      <c r="E10" s="395"/>
      <c r="F10" s="395"/>
      <c r="G10" s="395"/>
      <c r="H10" s="395"/>
      <c r="I10" s="395"/>
      <c r="M10" s="129">
        <v>7</v>
      </c>
      <c r="N10" s="130">
        <f>+'Análisis Riesgo Puro'!D21</f>
        <v>0</v>
      </c>
      <c r="O10" s="131" t="str">
        <f>+'Análisis Riesgo Puro'!H21</f>
        <v/>
      </c>
      <c r="P10" s="131" t="str">
        <f>+'Análisis Riesgo Puro'!J21</f>
        <v/>
      </c>
      <c r="Q10" s="131" t="e">
        <f t="shared" si="0"/>
        <v>#VALUE!</v>
      </c>
    </row>
    <row r="11" spans="2:17" ht="72" customHeight="1" x14ac:dyDescent="0.3">
      <c r="M11" s="129">
        <v>8</v>
      </c>
      <c r="N11" s="130">
        <f>+'Análisis Riesgo Puro'!D23</f>
        <v>0</v>
      </c>
      <c r="O11" s="131" t="str">
        <f>+'Análisis Riesgo Puro'!H23</f>
        <v/>
      </c>
      <c r="P11" s="131" t="str">
        <f>+'Análisis Riesgo Puro'!J23</f>
        <v/>
      </c>
      <c r="Q11" s="131" t="e">
        <f t="shared" si="0"/>
        <v>#VALUE!</v>
      </c>
    </row>
    <row r="12" spans="2:17" ht="72" customHeight="1" x14ac:dyDescent="0.3"/>
    <row r="13" spans="2:17" ht="72" customHeight="1" x14ac:dyDescent="0.3"/>
  </sheetData>
  <mergeCells count="2">
    <mergeCell ref="B3:B10"/>
    <mergeCell ref="C10:I10"/>
  </mergeCells>
  <pageMargins left="0.7" right="0.7"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C4:C6"/>
  <sheetViews>
    <sheetView workbookViewId="0">
      <selection activeCell="C4" sqref="C4:C6"/>
    </sheetView>
  </sheetViews>
  <sheetFormatPr baseColWidth="10" defaultRowHeight="14.4" x14ac:dyDescent="0.3"/>
  <sheetData>
    <row r="4" spans="3:3" x14ac:dyDescent="0.3">
      <c r="C4" t="s">
        <v>435</v>
      </c>
    </row>
    <row r="5" spans="3:3" x14ac:dyDescent="0.3">
      <c r="C5" t="s">
        <v>433</v>
      </c>
    </row>
    <row r="6" spans="3:3" x14ac:dyDescent="0.3">
      <c r="C6" t="s">
        <v>434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21"/>
  <sheetViews>
    <sheetView topLeftCell="C13" zoomScale="80" zoomScaleNormal="80" workbookViewId="0">
      <selection activeCell="F15" sqref="F15"/>
    </sheetView>
  </sheetViews>
  <sheetFormatPr baseColWidth="10" defaultRowHeight="14.4" x14ac:dyDescent="0.3"/>
  <cols>
    <col min="1" max="3" width="11.44140625" style="55"/>
    <col min="4" max="4" width="24.5546875" style="55" customWidth="1"/>
    <col min="5" max="5" width="10.88671875" style="55" customWidth="1"/>
    <col min="6" max="6" width="14.44140625" style="55" customWidth="1"/>
    <col min="7" max="7" width="9.5546875" style="55" customWidth="1"/>
    <col min="8" max="8" width="21.33203125" style="55" customWidth="1"/>
    <col min="9" max="12" width="11.44140625" style="55"/>
    <col min="13" max="13" width="11.44140625" style="127"/>
    <col min="14" max="14" width="29.109375" style="127" customWidth="1"/>
    <col min="15" max="15" width="13.88671875" style="127" bestFit="1" customWidth="1"/>
    <col min="16" max="16" width="15.109375" style="127" bestFit="1" customWidth="1"/>
    <col min="17" max="17" width="6.33203125" style="127" bestFit="1" customWidth="1"/>
    <col min="18" max="259" width="11.44140625" style="55"/>
    <col min="260" max="260" width="24.5546875" style="55" customWidth="1"/>
    <col min="261" max="261" width="10.88671875" style="55" customWidth="1"/>
    <col min="262" max="262" width="14.44140625" style="55" customWidth="1"/>
    <col min="263" max="263" width="9.5546875" style="55" customWidth="1"/>
    <col min="264" max="264" width="21.33203125" style="55" customWidth="1"/>
    <col min="265" max="269" width="11.44140625" style="55"/>
    <col min="270" max="270" width="29.109375" style="55" customWidth="1"/>
    <col min="271" max="271" width="13.88671875" style="55" bestFit="1" customWidth="1"/>
    <col min="272" max="272" width="15.109375" style="55" bestFit="1" customWidth="1"/>
    <col min="273" max="273" width="6.33203125" style="55" bestFit="1" customWidth="1"/>
    <col min="274" max="515" width="11.44140625" style="55"/>
    <col min="516" max="516" width="24.5546875" style="55" customWidth="1"/>
    <col min="517" max="517" width="10.88671875" style="55" customWidth="1"/>
    <col min="518" max="518" width="14.44140625" style="55" customWidth="1"/>
    <col min="519" max="519" width="9.5546875" style="55" customWidth="1"/>
    <col min="520" max="520" width="21.33203125" style="55" customWidth="1"/>
    <col min="521" max="525" width="11.44140625" style="55"/>
    <col min="526" max="526" width="29.109375" style="55" customWidth="1"/>
    <col min="527" max="527" width="13.88671875" style="55" bestFit="1" customWidth="1"/>
    <col min="528" max="528" width="15.109375" style="55" bestFit="1" customWidth="1"/>
    <col min="529" max="529" width="6.33203125" style="55" bestFit="1" customWidth="1"/>
    <col min="530" max="771" width="11.44140625" style="55"/>
    <col min="772" max="772" width="24.5546875" style="55" customWidth="1"/>
    <col min="773" max="773" width="10.88671875" style="55" customWidth="1"/>
    <col min="774" max="774" width="14.44140625" style="55" customWidth="1"/>
    <col min="775" max="775" width="9.5546875" style="55" customWidth="1"/>
    <col min="776" max="776" width="21.33203125" style="55" customWidth="1"/>
    <col min="777" max="781" width="11.44140625" style="55"/>
    <col min="782" max="782" width="29.109375" style="55" customWidth="1"/>
    <col min="783" max="783" width="13.88671875" style="55" bestFit="1" customWidth="1"/>
    <col min="784" max="784" width="15.109375" style="55" bestFit="1" customWidth="1"/>
    <col min="785" max="785" width="6.33203125" style="55" bestFit="1" customWidth="1"/>
    <col min="786" max="1027" width="11.44140625" style="55"/>
    <col min="1028" max="1028" width="24.5546875" style="55" customWidth="1"/>
    <col min="1029" max="1029" width="10.88671875" style="55" customWidth="1"/>
    <col min="1030" max="1030" width="14.44140625" style="55" customWidth="1"/>
    <col min="1031" max="1031" width="9.5546875" style="55" customWidth="1"/>
    <col min="1032" max="1032" width="21.33203125" style="55" customWidth="1"/>
    <col min="1033" max="1037" width="11.44140625" style="55"/>
    <col min="1038" max="1038" width="29.109375" style="55" customWidth="1"/>
    <col min="1039" max="1039" width="13.88671875" style="55" bestFit="1" customWidth="1"/>
    <col min="1040" max="1040" width="15.109375" style="55" bestFit="1" customWidth="1"/>
    <col min="1041" max="1041" width="6.33203125" style="55" bestFit="1" customWidth="1"/>
    <col min="1042" max="1283" width="11.44140625" style="55"/>
    <col min="1284" max="1284" width="24.5546875" style="55" customWidth="1"/>
    <col min="1285" max="1285" width="10.88671875" style="55" customWidth="1"/>
    <col min="1286" max="1286" width="14.44140625" style="55" customWidth="1"/>
    <col min="1287" max="1287" width="9.5546875" style="55" customWidth="1"/>
    <col min="1288" max="1288" width="21.33203125" style="55" customWidth="1"/>
    <col min="1289" max="1293" width="11.44140625" style="55"/>
    <col min="1294" max="1294" width="29.109375" style="55" customWidth="1"/>
    <col min="1295" max="1295" width="13.88671875" style="55" bestFit="1" customWidth="1"/>
    <col min="1296" max="1296" width="15.109375" style="55" bestFit="1" customWidth="1"/>
    <col min="1297" max="1297" width="6.33203125" style="55" bestFit="1" customWidth="1"/>
    <col min="1298" max="1539" width="11.44140625" style="55"/>
    <col min="1540" max="1540" width="24.5546875" style="55" customWidth="1"/>
    <col min="1541" max="1541" width="10.88671875" style="55" customWidth="1"/>
    <col min="1542" max="1542" width="14.44140625" style="55" customWidth="1"/>
    <col min="1543" max="1543" width="9.5546875" style="55" customWidth="1"/>
    <col min="1544" max="1544" width="21.33203125" style="55" customWidth="1"/>
    <col min="1545" max="1549" width="11.44140625" style="55"/>
    <col min="1550" max="1550" width="29.109375" style="55" customWidth="1"/>
    <col min="1551" max="1551" width="13.88671875" style="55" bestFit="1" customWidth="1"/>
    <col min="1552" max="1552" width="15.109375" style="55" bestFit="1" customWidth="1"/>
    <col min="1553" max="1553" width="6.33203125" style="55" bestFit="1" customWidth="1"/>
    <col min="1554" max="1795" width="11.44140625" style="55"/>
    <col min="1796" max="1796" width="24.5546875" style="55" customWidth="1"/>
    <col min="1797" max="1797" width="10.88671875" style="55" customWidth="1"/>
    <col min="1798" max="1798" width="14.44140625" style="55" customWidth="1"/>
    <col min="1799" max="1799" width="9.5546875" style="55" customWidth="1"/>
    <col min="1800" max="1800" width="21.33203125" style="55" customWidth="1"/>
    <col min="1801" max="1805" width="11.44140625" style="55"/>
    <col min="1806" max="1806" width="29.109375" style="55" customWidth="1"/>
    <col min="1807" max="1807" width="13.88671875" style="55" bestFit="1" customWidth="1"/>
    <col min="1808" max="1808" width="15.109375" style="55" bestFit="1" customWidth="1"/>
    <col min="1809" max="1809" width="6.33203125" style="55" bestFit="1" customWidth="1"/>
    <col min="1810" max="2051" width="11.44140625" style="55"/>
    <col min="2052" max="2052" width="24.5546875" style="55" customWidth="1"/>
    <col min="2053" max="2053" width="10.88671875" style="55" customWidth="1"/>
    <col min="2054" max="2054" width="14.44140625" style="55" customWidth="1"/>
    <col min="2055" max="2055" width="9.5546875" style="55" customWidth="1"/>
    <col min="2056" max="2056" width="21.33203125" style="55" customWidth="1"/>
    <col min="2057" max="2061" width="11.44140625" style="55"/>
    <col min="2062" max="2062" width="29.109375" style="55" customWidth="1"/>
    <col min="2063" max="2063" width="13.88671875" style="55" bestFit="1" customWidth="1"/>
    <col min="2064" max="2064" width="15.109375" style="55" bestFit="1" customWidth="1"/>
    <col min="2065" max="2065" width="6.33203125" style="55" bestFit="1" customWidth="1"/>
    <col min="2066" max="2307" width="11.44140625" style="55"/>
    <col min="2308" max="2308" width="24.5546875" style="55" customWidth="1"/>
    <col min="2309" max="2309" width="10.88671875" style="55" customWidth="1"/>
    <col min="2310" max="2310" width="14.44140625" style="55" customWidth="1"/>
    <col min="2311" max="2311" width="9.5546875" style="55" customWidth="1"/>
    <col min="2312" max="2312" width="21.33203125" style="55" customWidth="1"/>
    <col min="2313" max="2317" width="11.44140625" style="55"/>
    <col min="2318" max="2318" width="29.109375" style="55" customWidth="1"/>
    <col min="2319" max="2319" width="13.88671875" style="55" bestFit="1" customWidth="1"/>
    <col min="2320" max="2320" width="15.109375" style="55" bestFit="1" customWidth="1"/>
    <col min="2321" max="2321" width="6.33203125" style="55" bestFit="1" customWidth="1"/>
    <col min="2322" max="2563" width="11.44140625" style="55"/>
    <col min="2564" max="2564" width="24.5546875" style="55" customWidth="1"/>
    <col min="2565" max="2565" width="10.88671875" style="55" customWidth="1"/>
    <col min="2566" max="2566" width="14.44140625" style="55" customWidth="1"/>
    <col min="2567" max="2567" width="9.5546875" style="55" customWidth="1"/>
    <col min="2568" max="2568" width="21.33203125" style="55" customWidth="1"/>
    <col min="2569" max="2573" width="11.44140625" style="55"/>
    <col min="2574" max="2574" width="29.109375" style="55" customWidth="1"/>
    <col min="2575" max="2575" width="13.88671875" style="55" bestFit="1" customWidth="1"/>
    <col min="2576" max="2576" width="15.109375" style="55" bestFit="1" customWidth="1"/>
    <col min="2577" max="2577" width="6.33203125" style="55" bestFit="1" customWidth="1"/>
    <col min="2578" max="2819" width="11.44140625" style="55"/>
    <col min="2820" max="2820" width="24.5546875" style="55" customWidth="1"/>
    <col min="2821" max="2821" width="10.88671875" style="55" customWidth="1"/>
    <col min="2822" max="2822" width="14.44140625" style="55" customWidth="1"/>
    <col min="2823" max="2823" width="9.5546875" style="55" customWidth="1"/>
    <col min="2824" max="2824" width="21.33203125" style="55" customWidth="1"/>
    <col min="2825" max="2829" width="11.44140625" style="55"/>
    <col min="2830" max="2830" width="29.109375" style="55" customWidth="1"/>
    <col min="2831" max="2831" width="13.88671875" style="55" bestFit="1" customWidth="1"/>
    <col min="2832" max="2832" width="15.109375" style="55" bestFit="1" customWidth="1"/>
    <col min="2833" max="2833" width="6.33203125" style="55" bestFit="1" customWidth="1"/>
    <col min="2834" max="3075" width="11.44140625" style="55"/>
    <col min="3076" max="3076" width="24.5546875" style="55" customWidth="1"/>
    <col min="3077" max="3077" width="10.88671875" style="55" customWidth="1"/>
    <col min="3078" max="3078" width="14.44140625" style="55" customWidth="1"/>
    <col min="3079" max="3079" width="9.5546875" style="55" customWidth="1"/>
    <col min="3080" max="3080" width="21.33203125" style="55" customWidth="1"/>
    <col min="3081" max="3085" width="11.44140625" style="55"/>
    <col min="3086" max="3086" width="29.109375" style="55" customWidth="1"/>
    <col min="3087" max="3087" width="13.88671875" style="55" bestFit="1" customWidth="1"/>
    <col min="3088" max="3088" width="15.109375" style="55" bestFit="1" customWidth="1"/>
    <col min="3089" max="3089" width="6.33203125" style="55" bestFit="1" customWidth="1"/>
    <col min="3090" max="3331" width="11.44140625" style="55"/>
    <col min="3332" max="3332" width="24.5546875" style="55" customWidth="1"/>
    <col min="3333" max="3333" width="10.88671875" style="55" customWidth="1"/>
    <col min="3334" max="3334" width="14.44140625" style="55" customWidth="1"/>
    <col min="3335" max="3335" width="9.5546875" style="55" customWidth="1"/>
    <col min="3336" max="3336" width="21.33203125" style="55" customWidth="1"/>
    <col min="3337" max="3341" width="11.44140625" style="55"/>
    <col min="3342" max="3342" width="29.109375" style="55" customWidth="1"/>
    <col min="3343" max="3343" width="13.88671875" style="55" bestFit="1" customWidth="1"/>
    <col min="3344" max="3344" width="15.109375" style="55" bestFit="1" customWidth="1"/>
    <col min="3345" max="3345" width="6.33203125" style="55" bestFit="1" customWidth="1"/>
    <col min="3346" max="3587" width="11.44140625" style="55"/>
    <col min="3588" max="3588" width="24.5546875" style="55" customWidth="1"/>
    <col min="3589" max="3589" width="10.88671875" style="55" customWidth="1"/>
    <col min="3590" max="3590" width="14.44140625" style="55" customWidth="1"/>
    <col min="3591" max="3591" width="9.5546875" style="55" customWidth="1"/>
    <col min="3592" max="3592" width="21.33203125" style="55" customWidth="1"/>
    <col min="3593" max="3597" width="11.44140625" style="55"/>
    <col min="3598" max="3598" width="29.109375" style="55" customWidth="1"/>
    <col min="3599" max="3599" width="13.88671875" style="55" bestFit="1" customWidth="1"/>
    <col min="3600" max="3600" width="15.109375" style="55" bestFit="1" customWidth="1"/>
    <col min="3601" max="3601" width="6.33203125" style="55" bestFit="1" customWidth="1"/>
    <col min="3602" max="3843" width="11.44140625" style="55"/>
    <col min="3844" max="3844" width="24.5546875" style="55" customWidth="1"/>
    <col min="3845" max="3845" width="10.88671875" style="55" customWidth="1"/>
    <col min="3846" max="3846" width="14.44140625" style="55" customWidth="1"/>
    <col min="3847" max="3847" width="9.5546875" style="55" customWidth="1"/>
    <col min="3848" max="3848" width="21.33203125" style="55" customWidth="1"/>
    <col min="3849" max="3853" width="11.44140625" style="55"/>
    <col min="3854" max="3854" width="29.109375" style="55" customWidth="1"/>
    <col min="3855" max="3855" width="13.88671875" style="55" bestFit="1" customWidth="1"/>
    <col min="3856" max="3856" width="15.109375" style="55" bestFit="1" customWidth="1"/>
    <col min="3857" max="3857" width="6.33203125" style="55" bestFit="1" customWidth="1"/>
    <col min="3858" max="4099" width="11.44140625" style="55"/>
    <col min="4100" max="4100" width="24.5546875" style="55" customWidth="1"/>
    <col min="4101" max="4101" width="10.88671875" style="55" customWidth="1"/>
    <col min="4102" max="4102" width="14.44140625" style="55" customWidth="1"/>
    <col min="4103" max="4103" width="9.5546875" style="55" customWidth="1"/>
    <col min="4104" max="4104" width="21.33203125" style="55" customWidth="1"/>
    <col min="4105" max="4109" width="11.44140625" style="55"/>
    <col min="4110" max="4110" width="29.109375" style="55" customWidth="1"/>
    <col min="4111" max="4111" width="13.88671875" style="55" bestFit="1" customWidth="1"/>
    <col min="4112" max="4112" width="15.109375" style="55" bestFit="1" customWidth="1"/>
    <col min="4113" max="4113" width="6.33203125" style="55" bestFit="1" customWidth="1"/>
    <col min="4114" max="4355" width="11.44140625" style="55"/>
    <col min="4356" max="4356" width="24.5546875" style="55" customWidth="1"/>
    <col min="4357" max="4357" width="10.88671875" style="55" customWidth="1"/>
    <col min="4358" max="4358" width="14.44140625" style="55" customWidth="1"/>
    <col min="4359" max="4359" width="9.5546875" style="55" customWidth="1"/>
    <col min="4360" max="4360" width="21.33203125" style="55" customWidth="1"/>
    <col min="4361" max="4365" width="11.44140625" style="55"/>
    <col min="4366" max="4366" width="29.109375" style="55" customWidth="1"/>
    <col min="4367" max="4367" width="13.88671875" style="55" bestFit="1" customWidth="1"/>
    <col min="4368" max="4368" width="15.109375" style="55" bestFit="1" customWidth="1"/>
    <col min="4369" max="4369" width="6.33203125" style="55" bestFit="1" customWidth="1"/>
    <col min="4370" max="4611" width="11.44140625" style="55"/>
    <col min="4612" max="4612" width="24.5546875" style="55" customWidth="1"/>
    <col min="4613" max="4613" width="10.88671875" style="55" customWidth="1"/>
    <col min="4614" max="4614" width="14.44140625" style="55" customWidth="1"/>
    <col min="4615" max="4615" width="9.5546875" style="55" customWidth="1"/>
    <col min="4616" max="4616" width="21.33203125" style="55" customWidth="1"/>
    <col min="4617" max="4621" width="11.44140625" style="55"/>
    <col min="4622" max="4622" width="29.109375" style="55" customWidth="1"/>
    <col min="4623" max="4623" width="13.88671875" style="55" bestFit="1" customWidth="1"/>
    <col min="4624" max="4624" width="15.109375" style="55" bestFit="1" customWidth="1"/>
    <col min="4625" max="4625" width="6.33203125" style="55" bestFit="1" customWidth="1"/>
    <col min="4626" max="4867" width="11.44140625" style="55"/>
    <col min="4868" max="4868" width="24.5546875" style="55" customWidth="1"/>
    <col min="4869" max="4869" width="10.88671875" style="55" customWidth="1"/>
    <col min="4870" max="4870" width="14.44140625" style="55" customWidth="1"/>
    <col min="4871" max="4871" width="9.5546875" style="55" customWidth="1"/>
    <col min="4872" max="4872" width="21.33203125" style="55" customWidth="1"/>
    <col min="4873" max="4877" width="11.44140625" style="55"/>
    <col min="4878" max="4878" width="29.109375" style="55" customWidth="1"/>
    <col min="4879" max="4879" width="13.88671875" style="55" bestFit="1" customWidth="1"/>
    <col min="4880" max="4880" width="15.109375" style="55" bestFit="1" customWidth="1"/>
    <col min="4881" max="4881" width="6.33203125" style="55" bestFit="1" customWidth="1"/>
    <col min="4882" max="5123" width="11.44140625" style="55"/>
    <col min="5124" max="5124" width="24.5546875" style="55" customWidth="1"/>
    <col min="5125" max="5125" width="10.88671875" style="55" customWidth="1"/>
    <col min="5126" max="5126" width="14.44140625" style="55" customWidth="1"/>
    <col min="5127" max="5127" width="9.5546875" style="55" customWidth="1"/>
    <col min="5128" max="5128" width="21.33203125" style="55" customWidth="1"/>
    <col min="5129" max="5133" width="11.44140625" style="55"/>
    <col min="5134" max="5134" width="29.109375" style="55" customWidth="1"/>
    <col min="5135" max="5135" width="13.88671875" style="55" bestFit="1" customWidth="1"/>
    <col min="5136" max="5136" width="15.109375" style="55" bestFit="1" customWidth="1"/>
    <col min="5137" max="5137" width="6.33203125" style="55" bestFit="1" customWidth="1"/>
    <col min="5138" max="5379" width="11.44140625" style="55"/>
    <col min="5380" max="5380" width="24.5546875" style="55" customWidth="1"/>
    <col min="5381" max="5381" width="10.88671875" style="55" customWidth="1"/>
    <col min="5382" max="5382" width="14.44140625" style="55" customWidth="1"/>
    <col min="5383" max="5383" width="9.5546875" style="55" customWidth="1"/>
    <col min="5384" max="5384" width="21.33203125" style="55" customWidth="1"/>
    <col min="5385" max="5389" width="11.44140625" style="55"/>
    <col min="5390" max="5390" width="29.109375" style="55" customWidth="1"/>
    <col min="5391" max="5391" width="13.88671875" style="55" bestFit="1" customWidth="1"/>
    <col min="5392" max="5392" width="15.109375" style="55" bestFit="1" customWidth="1"/>
    <col min="5393" max="5393" width="6.33203125" style="55" bestFit="1" customWidth="1"/>
    <col min="5394" max="5635" width="11.44140625" style="55"/>
    <col min="5636" max="5636" width="24.5546875" style="55" customWidth="1"/>
    <col min="5637" max="5637" width="10.88671875" style="55" customWidth="1"/>
    <col min="5638" max="5638" width="14.44140625" style="55" customWidth="1"/>
    <col min="5639" max="5639" width="9.5546875" style="55" customWidth="1"/>
    <col min="5640" max="5640" width="21.33203125" style="55" customWidth="1"/>
    <col min="5641" max="5645" width="11.44140625" style="55"/>
    <col min="5646" max="5646" width="29.109375" style="55" customWidth="1"/>
    <col min="5647" max="5647" width="13.88671875" style="55" bestFit="1" customWidth="1"/>
    <col min="5648" max="5648" width="15.109375" style="55" bestFit="1" customWidth="1"/>
    <col min="5649" max="5649" width="6.33203125" style="55" bestFit="1" customWidth="1"/>
    <col min="5650" max="5891" width="11.44140625" style="55"/>
    <col min="5892" max="5892" width="24.5546875" style="55" customWidth="1"/>
    <col min="5893" max="5893" width="10.88671875" style="55" customWidth="1"/>
    <col min="5894" max="5894" width="14.44140625" style="55" customWidth="1"/>
    <col min="5895" max="5895" width="9.5546875" style="55" customWidth="1"/>
    <col min="5896" max="5896" width="21.33203125" style="55" customWidth="1"/>
    <col min="5897" max="5901" width="11.44140625" style="55"/>
    <col min="5902" max="5902" width="29.109375" style="55" customWidth="1"/>
    <col min="5903" max="5903" width="13.88671875" style="55" bestFit="1" customWidth="1"/>
    <col min="5904" max="5904" width="15.109375" style="55" bestFit="1" customWidth="1"/>
    <col min="5905" max="5905" width="6.33203125" style="55" bestFit="1" customWidth="1"/>
    <col min="5906" max="6147" width="11.44140625" style="55"/>
    <col min="6148" max="6148" width="24.5546875" style="55" customWidth="1"/>
    <col min="6149" max="6149" width="10.88671875" style="55" customWidth="1"/>
    <col min="6150" max="6150" width="14.44140625" style="55" customWidth="1"/>
    <col min="6151" max="6151" width="9.5546875" style="55" customWidth="1"/>
    <col min="6152" max="6152" width="21.33203125" style="55" customWidth="1"/>
    <col min="6153" max="6157" width="11.44140625" style="55"/>
    <col min="6158" max="6158" width="29.109375" style="55" customWidth="1"/>
    <col min="6159" max="6159" width="13.88671875" style="55" bestFit="1" customWidth="1"/>
    <col min="6160" max="6160" width="15.109375" style="55" bestFit="1" customWidth="1"/>
    <col min="6161" max="6161" width="6.33203125" style="55" bestFit="1" customWidth="1"/>
    <col min="6162" max="6403" width="11.44140625" style="55"/>
    <col min="6404" max="6404" width="24.5546875" style="55" customWidth="1"/>
    <col min="6405" max="6405" width="10.88671875" style="55" customWidth="1"/>
    <col min="6406" max="6406" width="14.44140625" style="55" customWidth="1"/>
    <col min="6407" max="6407" width="9.5546875" style="55" customWidth="1"/>
    <col min="6408" max="6408" width="21.33203125" style="55" customWidth="1"/>
    <col min="6409" max="6413" width="11.44140625" style="55"/>
    <col min="6414" max="6414" width="29.109375" style="55" customWidth="1"/>
    <col min="6415" max="6415" width="13.88671875" style="55" bestFit="1" customWidth="1"/>
    <col min="6416" max="6416" width="15.109375" style="55" bestFit="1" customWidth="1"/>
    <col min="6417" max="6417" width="6.33203125" style="55" bestFit="1" customWidth="1"/>
    <col min="6418" max="6659" width="11.44140625" style="55"/>
    <col min="6660" max="6660" width="24.5546875" style="55" customWidth="1"/>
    <col min="6661" max="6661" width="10.88671875" style="55" customWidth="1"/>
    <col min="6662" max="6662" width="14.44140625" style="55" customWidth="1"/>
    <col min="6663" max="6663" width="9.5546875" style="55" customWidth="1"/>
    <col min="6664" max="6664" width="21.33203125" style="55" customWidth="1"/>
    <col min="6665" max="6669" width="11.44140625" style="55"/>
    <col min="6670" max="6670" width="29.109375" style="55" customWidth="1"/>
    <col min="6671" max="6671" width="13.88671875" style="55" bestFit="1" customWidth="1"/>
    <col min="6672" max="6672" width="15.109375" style="55" bestFit="1" customWidth="1"/>
    <col min="6673" max="6673" width="6.33203125" style="55" bestFit="1" customWidth="1"/>
    <col min="6674" max="6915" width="11.44140625" style="55"/>
    <col min="6916" max="6916" width="24.5546875" style="55" customWidth="1"/>
    <col min="6917" max="6917" width="10.88671875" style="55" customWidth="1"/>
    <col min="6918" max="6918" width="14.44140625" style="55" customWidth="1"/>
    <col min="6919" max="6919" width="9.5546875" style="55" customWidth="1"/>
    <col min="6920" max="6920" width="21.33203125" style="55" customWidth="1"/>
    <col min="6921" max="6925" width="11.44140625" style="55"/>
    <col min="6926" max="6926" width="29.109375" style="55" customWidth="1"/>
    <col min="6927" max="6927" width="13.88671875" style="55" bestFit="1" customWidth="1"/>
    <col min="6928" max="6928" width="15.109375" style="55" bestFit="1" customWidth="1"/>
    <col min="6929" max="6929" width="6.33203125" style="55" bestFit="1" customWidth="1"/>
    <col min="6930" max="7171" width="11.44140625" style="55"/>
    <col min="7172" max="7172" width="24.5546875" style="55" customWidth="1"/>
    <col min="7173" max="7173" width="10.88671875" style="55" customWidth="1"/>
    <col min="7174" max="7174" width="14.44140625" style="55" customWidth="1"/>
    <col min="7175" max="7175" width="9.5546875" style="55" customWidth="1"/>
    <col min="7176" max="7176" width="21.33203125" style="55" customWidth="1"/>
    <col min="7177" max="7181" width="11.44140625" style="55"/>
    <col min="7182" max="7182" width="29.109375" style="55" customWidth="1"/>
    <col min="7183" max="7183" width="13.88671875" style="55" bestFit="1" customWidth="1"/>
    <col min="7184" max="7184" width="15.109375" style="55" bestFit="1" customWidth="1"/>
    <col min="7185" max="7185" width="6.33203125" style="55" bestFit="1" customWidth="1"/>
    <col min="7186" max="7427" width="11.44140625" style="55"/>
    <col min="7428" max="7428" width="24.5546875" style="55" customWidth="1"/>
    <col min="7429" max="7429" width="10.88671875" style="55" customWidth="1"/>
    <col min="7430" max="7430" width="14.44140625" style="55" customWidth="1"/>
    <col min="7431" max="7431" width="9.5546875" style="55" customWidth="1"/>
    <col min="7432" max="7432" width="21.33203125" style="55" customWidth="1"/>
    <col min="7433" max="7437" width="11.44140625" style="55"/>
    <col min="7438" max="7438" width="29.109375" style="55" customWidth="1"/>
    <col min="7439" max="7439" width="13.88671875" style="55" bestFit="1" customWidth="1"/>
    <col min="7440" max="7440" width="15.109375" style="55" bestFit="1" customWidth="1"/>
    <col min="7441" max="7441" width="6.33203125" style="55" bestFit="1" customWidth="1"/>
    <col min="7442" max="7683" width="11.44140625" style="55"/>
    <col min="7684" max="7684" width="24.5546875" style="55" customWidth="1"/>
    <col min="7685" max="7685" width="10.88671875" style="55" customWidth="1"/>
    <col min="7686" max="7686" width="14.44140625" style="55" customWidth="1"/>
    <col min="7687" max="7687" width="9.5546875" style="55" customWidth="1"/>
    <col min="7688" max="7688" width="21.33203125" style="55" customWidth="1"/>
    <col min="7689" max="7693" width="11.44140625" style="55"/>
    <col min="7694" max="7694" width="29.109375" style="55" customWidth="1"/>
    <col min="7695" max="7695" width="13.88671875" style="55" bestFit="1" customWidth="1"/>
    <col min="7696" max="7696" width="15.109375" style="55" bestFit="1" customWidth="1"/>
    <col min="7697" max="7697" width="6.33203125" style="55" bestFit="1" customWidth="1"/>
    <col min="7698" max="7939" width="11.44140625" style="55"/>
    <col min="7940" max="7940" width="24.5546875" style="55" customWidth="1"/>
    <col min="7941" max="7941" width="10.88671875" style="55" customWidth="1"/>
    <col min="7942" max="7942" width="14.44140625" style="55" customWidth="1"/>
    <col min="7943" max="7943" width="9.5546875" style="55" customWidth="1"/>
    <col min="7944" max="7944" width="21.33203125" style="55" customWidth="1"/>
    <col min="7945" max="7949" width="11.44140625" style="55"/>
    <col min="7950" max="7950" width="29.109375" style="55" customWidth="1"/>
    <col min="7951" max="7951" width="13.88671875" style="55" bestFit="1" customWidth="1"/>
    <col min="7952" max="7952" width="15.109375" style="55" bestFit="1" customWidth="1"/>
    <col min="7953" max="7953" width="6.33203125" style="55" bestFit="1" customWidth="1"/>
    <col min="7954" max="8195" width="11.44140625" style="55"/>
    <col min="8196" max="8196" width="24.5546875" style="55" customWidth="1"/>
    <col min="8197" max="8197" width="10.88671875" style="55" customWidth="1"/>
    <col min="8198" max="8198" width="14.44140625" style="55" customWidth="1"/>
    <col min="8199" max="8199" width="9.5546875" style="55" customWidth="1"/>
    <col min="8200" max="8200" width="21.33203125" style="55" customWidth="1"/>
    <col min="8201" max="8205" width="11.44140625" style="55"/>
    <col min="8206" max="8206" width="29.109375" style="55" customWidth="1"/>
    <col min="8207" max="8207" width="13.88671875" style="55" bestFit="1" customWidth="1"/>
    <col min="8208" max="8208" width="15.109375" style="55" bestFit="1" customWidth="1"/>
    <col min="8209" max="8209" width="6.33203125" style="55" bestFit="1" customWidth="1"/>
    <col min="8210" max="8451" width="11.44140625" style="55"/>
    <col min="8452" max="8452" width="24.5546875" style="55" customWidth="1"/>
    <col min="8453" max="8453" width="10.88671875" style="55" customWidth="1"/>
    <col min="8454" max="8454" width="14.44140625" style="55" customWidth="1"/>
    <col min="8455" max="8455" width="9.5546875" style="55" customWidth="1"/>
    <col min="8456" max="8456" width="21.33203125" style="55" customWidth="1"/>
    <col min="8457" max="8461" width="11.44140625" style="55"/>
    <col min="8462" max="8462" width="29.109375" style="55" customWidth="1"/>
    <col min="8463" max="8463" width="13.88671875" style="55" bestFit="1" customWidth="1"/>
    <col min="8464" max="8464" width="15.109375" style="55" bestFit="1" customWidth="1"/>
    <col min="8465" max="8465" width="6.33203125" style="55" bestFit="1" customWidth="1"/>
    <col min="8466" max="8707" width="11.44140625" style="55"/>
    <col min="8708" max="8708" width="24.5546875" style="55" customWidth="1"/>
    <col min="8709" max="8709" width="10.88671875" style="55" customWidth="1"/>
    <col min="8710" max="8710" width="14.44140625" style="55" customWidth="1"/>
    <col min="8711" max="8711" width="9.5546875" style="55" customWidth="1"/>
    <col min="8712" max="8712" width="21.33203125" style="55" customWidth="1"/>
    <col min="8713" max="8717" width="11.44140625" style="55"/>
    <col min="8718" max="8718" width="29.109375" style="55" customWidth="1"/>
    <col min="8719" max="8719" width="13.88671875" style="55" bestFit="1" customWidth="1"/>
    <col min="8720" max="8720" width="15.109375" style="55" bestFit="1" customWidth="1"/>
    <col min="8721" max="8721" width="6.33203125" style="55" bestFit="1" customWidth="1"/>
    <col min="8722" max="8963" width="11.44140625" style="55"/>
    <col min="8964" max="8964" width="24.5546875" style="55" customWidth="1"/>
    <col min="8965" max="8965" width="10.88671875" style="55" customWidth="1"/>
    <col min="8966" max="8966" width="14.44140625" style="55" customWidth="1"/>
    <col min="8967" max="8967" width="9.5546875" style="55" customWidth="1"/>
    <col min="8968" max="8968" width="21.33203125" style="55" customWidth="1"/>
    <col min="8969" max="8973" width="11.44140625" style="55"/>
    <col min="8974" max="8974" width="29.109375" style="55" customWidth="1"/>
    <col min="8975" max="8975" width="13.88671875" style="55" bestFit="1" customWidth="1"/>
    <col min="8976" max="8976" width="15.109375" style="55" bestFit="1" customWidth="1"/>
    <col min="8977" max="8977" width="6.33203125" style="55" bestFit="1" customWidth="1"/>
    <col min="8978" max="9219" width="11.44140625" style="55"/>
    <col min="9220" max="9220" width="24.5546875" style="55" customWidth="1"/>
    <col min="9221" max="9221" width="10.88671875" style="55" customWidth="1"/>
    <col min="9222" max="9222" width="14.44140625" style="55" customWidth="1"/>
    <col min="9223" max="9223" width="9.5546875" style="55" customWidth="1"/>
    <col min="9224" max="9224" width="21.33203125" style="55" customWidth="1"/>
    <col min="9225" max="9229" width="11.44140625" style="55"/>
    <col min="9230" max="9230" width="29.109375" style="55" customWidth="1"/>
    <col min="9231" max="9231" width="13.88671875" style="55" bestFit="1" customWidth="1"/>
    <col min="9232" max="9232" width="15.109375" style="55" bestFit="1" customWidth="1"/>
    <col min="9233" max="9233" width="6.33203125" style="55" bestFit="1" customWidth="1"/>
    <col min="9234" max="9475" width="11.44140625" style="55"/>
    <col min="9476" max="9476" width="24.5546875" style="55" customWidth="1"/>
    <col min="9477" max="9477" width="10.88671875" style="55" customWidth="1"/>
    <col min="9478" max="9478" width="14.44140625" style="55" customWidth="1"/>
    <col min="9479" max="9479" width="9.5546875" style="55" customWidth="1"/>
    <col min="9480" max="9480" width="21.33203125" style="55" customWidth="1"/>
    <col min="9481" max="9485" width="11.44140625" style="55"/>
    <col min="9486" max="9486" width="29.109375" style="55" customWidth="1"/>
    <col min="9487" max="9487" width="13.88671875" style="55" bestFit="1" customWidth="1"/>
    <col min="9488" max="9488" width="15.109375" style="55" bestFit="1" customWidth="1"/>
    <col min="9489" max="9489" width="6.33203125" style="55" bestFit="1" customWidth="1"/>
    <col min="9490" max="9731" width="11.44140625" style="55"/>
    <col min="9732" max="9732" width="24.5546875" style="55" customWidth="1"/>
    <col min="9733" max="9733" width="10.88671875" style="55" customWidth="1"/>
    <col min="9734" max="9734" width="14.44140625" style="55" customWidth="1"/>
    <col min="9735" max="9735" width="9.5546875" style="55" customWidth="1"/>
    <col min="9736" max="9736" width="21.33203125" style="55" customWidth="1"/>
    <col min="9737" max="9741" width="11.44140625" style="55"/>
    <col min="9742" max="9742" width="29.109375" style="55" customWidth="1"/>
    <col min="9743" max="9743" width="13.88671875" style="55" bestFit="1" customWidth="1"/>
    <col min="9744" max="9744" width="15.109375" style="55" bestFit="1" customWidth="1"/>
    <col min="9745" max="9745" width="6.33203125" style="55" bestFit="1" customWidth="1"/>
    <col min="9746" max="9987" width="11.44140625" style="55"/>
    <col min="9988" max="9988" width="24.5546875" style="55" customWidth="1"/>
    <col min="9989" max="9989" width="10.88671875" style="55" customWidth="1"/>
    <col min="9990" max="9990" width="14.44140625" style="55" customWidth="1"/>
    <col min="9991" max="9991" width="9.5546875" style="55" customWidth="1"/>
    <col min="9992" max="9992" width="21.33203125" style="55" customWidth="1"/>
    <col min="9993" max="9997" width="11.44140625" style="55"/>
    <col min="9998" max="9998" width="29.109375" style="55" customWidth="1"/>
    <col min="9999" max="9999" width="13.88671875" style="55" bestFit="1" customWidth="1"/>
    <col min="10000" max="10000" width="15.109375" style="55" bestFit="1" customWidth="1"/>
    <col min="10001" max="10001" width="6.33203125" style="55" bestFit="1" customWidth="1"/>
    <col min="10002" max="10243" width="11.44140625" style="55"/>
    <col min="10244" max="10244" width="24.5546875" style="55" customWidth="1"/>
    <col min="10245" max="10245" width="10.88671875" style="55" customWidth="1"/>
    <col min="10246" max="10246" width="14.44140625" style="55" customWidth="1"/>
    <col min="10247" max="10247" width="9.5546875" style="55" customWidth="1"/>
    <col min="10248" max="10248" width="21.33203125" style="55" customWidth="1"/>
    <col min="10249" max="10253" width="11.44140625" style="55"/>
    <col min="10254" max="10254" width="29.109375" style="55" customWidth="1"/>
    <col min="10255" max="10255" width="13.88671875" style="55" bestFit="1" customWidth="1"/>
    <col min="10256" max="10256" width="15.109375" style="55" bestFit="1" customWidth="1"/>
    <col min="10257" max="10257" width="6.33203125" style="55" bestFit="1" customWidth="1"/>
    <col min="10258" max="10499" width="11.44140625" style="55"/>
    <col min="10500" max="10500" width="24.5546875" style="55" customWidth="1"/>
    <col min="10501" max="10501" width="10.88671875" style="55" customWidth="1"/>
    <col min="10502" max="10502" width="14.44140625" style="55" customWidth="1"/>
    <col min="10503" max="10503" width="9.5546875" style="55" customWidth="1"/>
    <col min="10504" max="10504" width="21.33203125" style="55" customWidth="1"/>
    <col min="10505" max="10509" width="11.44140625" style="55"/>
    <col min="10510" max="10510" width="29.109375" style="55" customWidth="1"/>
    <col min="10511" max="10511" width="13.88671875" style="55" bestFit="1" customWidth="1"/>
    <col min="10512" max="10512" width="15.109375" style="55" bestFit="1" customWidth="1"/>
    <col min="10513" max="10513" width="6.33203125" style="55" bestFit="1" customWidth="1"/>
    <col min="10514" max="10755" width="11.44140625" style="55"/>
    <col min="10756" max="10756" width="24.5546875" style="55" customWidth="1"/>
    <col min="10757" max="10757" width="10.88671875" style="55" customWidth="1"/>
    <col min="10758" max="10758" width="14.44140625" style="55" customWidth="1"/>
    <col min="10759" max="10759" width="9.5546875" style="55" customWidth="1"/>
    <col min="10760" max="10760" width="21.33203125" style="55" customWidth="1"/>
    <col min="10761" max="10765" width="11.44140625" style="55"/>
    <col min="10766" max="10766" width="29.109375" style="55" customWidth="1"/>
    <col min="10767" max="10767" width="13.88671875" style="55" bestFit="1" customWidth="1"/>
    <col min="10768" max="10768" width="15.109375" style="55" bestFit="1" customWidth="1"/>
    <col min="10769" max="10769" width="6.33203125" style="55" bestFit="1" customWidth="1"/>
    <col min="10770" max="11011" width="11.44140625" style="55"/>
    <col min="11012" max="11012" width="24.5546875" style="55" customWidth="1"/>
    <col min="11013" max="11013" width="10.88671875" style="55" customWidth="1"/>
    <col min="11014" max="11014" width="14.44140625" style="55" customWidth="1"/>
    <col min="11015" max="11015" width="9.5546875" style="55" customWidth="1"/>
    <col min="11016" max="11016" width="21.33203125" style="55" customWidth="1"/>
    <col min="11017" max="11021" width="11.44140625" style="55"/>
    <col min="11022" max="11022" width="29.109375" style="55" customWidth="1"/>
    <col min="11023" max="11023" width="13.88671875" style="55" bestFit="1" customWidth="1"/>
    <col min="11024" max="11024" width="15.109375" style="55" bestFit="1" customWidth="1"/>
    <col min="11025" max="11025" width="6.33203125" style="55" bestFit="1" customWidth="1"/>
    <col min="11026" max="11267" width="11.44140625" style="55"/>
    <col min="11268" max="11268" width="24.5546875" style="55" customWidth="1"/>
    <col min="11269" max="11269" width="10.88671875" style="55" customWidth="1"/>
    <col min="11270" max="11270" width="14.44140625" style="55" customWidth="1"/>
    <col min="11271" max="11271" width="9.5546875" style="55" customWidth="1"/>
    <col min="11272" max="11272" width="21.33203125" style="55" customWidth="1"/>
    <col min="11273" max="11277" width="11.44140625" style="55"/>
    <col min="11278" max="11278" width="29.109375" style="55" customWidth="1"/>
    <col min="11279" max="11279" width="13.88671875" style="55" bestFit="1" customWidth="1"/>
    <col min="11280" max="11280" width="15.109375" style="55" bestFit="1" customWidth="1"/>
    <col min="11281" max="11281" width="6.33203125" style="55" bestFit="1" customWidth="1"/>
    <col min="11282" max="11523" width="11.44140625" style="55"/>
    <col min="11524" max="11524" width="24.5546875" style="55" customWidth="1"/>
    <col min="11525" max="11525" width="10.88671875" style="55" customWidth="1"/>
    <col min="11526" max="11526" width="14.44140625" style="55" customWidth="1"/>
    <col min="11527" max="11527" width="9.5546875" style="55" customWidth="1"/>
    <col min="11528" max="11528" width="21.33203125" style="55" customWidth="1"/>
    <col min="11529" max="11533" width="11.44140625" style="55"/>
    <col min="11534" max="11534" width="29.109375" style="55" customWidth="1"/>
    <col min="11535" max="11535" width="13.88671875" style="55" bestFit="1" customWidth="1"/>
    <col min="11536" max="11536" width="15.109375" style="55" bestFit="1" customWidth="1"/>
    <col min="11537" max="11537" width="6.33203125" style="55" bestFit="1" customWidth="1"/>
    <col min="11538" max="11779" width="11.44140625" style="55"/>
    <col min="11780" max="11780" width="24.5546875" style="55" customWidth="1"/>
    <col min="11781" max="11781" width="10.88671875" style="55" customWidth="1"/>
    <col min="11782" max="11782" width="14.44140625" style="55" customWidth="1"/>
    <col min="11783" max="11783" width="9.5546875" style="55" customWidth="1"/>
    <col min="11784" max="11784" width="21.33203125" style="55" customWidth="1"/>
    <col min="11785" max="11789" width="11.44140625" style="55"/>
    <col min="11790" max="11790" width="29.109375" style="55" customWidth="1"/>
    <col min="11791" max="11791" width="13.88671875" style="55" bestFit="1" customWidth="1"/>
    <col min="11792" max="11792" width="15.109375" style="55" bestFit="1" customWidth="1"/>
    <col min="11793" max="11793" width="6.33203125" style="55" bestFit="1" customWidth="1"/>
    <col min="11794" max="12035" width="11.44140625" style="55"/>
    <col min="12036" max="12036" width="24.5546875" style="55" customWidth="1"/>
    <col min="12037" max="12037" width="10.88671875" style="55" customWidth="1"/>
    <col min="12038" max="12038" width="14.44140625" style="55" customWidth="1"/>
    <col min="12039" max="12039" width="9.5546875" style="55" customWidth="1"/>
    <col min="12040" max="12040" width="21.33203125" style="55" customWidth="1"/>
    <col min="12041" max="12045" width="11.44140625" style="55"/>
    <col min="12046" max="12046" width="29.109375" style="55" customWidth="1"/>
    <col min="12047" max="12047" width="13.88671875" style="55" bestFit="1" customWidth="1"/>
    <col min="12048" max="12048" width="15.109375" style="55" bestFit="1" customWidth="1"/>
    <col min="12049" max="12049" width="6.33203125" style="55" bestFit="1" customWidth="1"/>
    <col min="12050" max="12291" width="11.44140625" style="55"/>
    <col min="12292" max="12292" width="24.5546875" style="55" customWidth="1"/>
    <col min="12293" max="12293" width="10.88671875" style="55" customWidth="1"/>
    <col min="12294" max="12294" width="14.44140625" style="55" customWidth="1"/>
    <col min="12295" max="12295" width="9.5546875" style="55" customWidth="1"/>
    <col min="12296" max="12296" width="21.33203125" style="55" customWidth="1"/>
    <col min="12297" max="12301" width="11.44140625" style="55"/>
    <col min="12302" max="12302" width="29.109375" style="55" customWidth="1"/>
    <col min="12303" max="12303" width="13.88671875" style="55" bestFit="1" customWidth="1"/>
    <col min="12304" max="12304" width="15.109375" style="55" bestFit="1" customWidth="1"/>
    <col min="12305" max="12305" width="6.33203125" style="55" bestFit="1" customWidth="1"/>
    <col min="12306" max="12547" width="11.44140625" style="55"/>
    <col min="12548" max="12548" width="24.5546875" style="55" customWidth="1"/>
    <col min="12549" max="12549" width="10.88671875" style="55" customWidth="1"/>
    <col min="12550" max="12550" width="14.44140625" style="55" customWidth="1"/>
    <col min="12551" max="12551" width="9.5546875" style="55" customWidth="1"/>
    <col min="12552" max="12552" width="21.33203125" style="55" customWidth="1"/>
    <col min="12553" max="12557" width="11.44140625" style="55"/>
    <col min="12558" max="12558" width="29.109375" style="55" customWidth="1"/>
    <col min="12559" max="12559" width="13.88671875" style="55" bestFit="1" customWidth="1"/>
    <col min="12560" max="12560" width="15.109375" style="55" bestFit="1" customWidth="1"/>
    <col min="12561" max="12561" width="6.33203125" style="55" bestFit="1" customWidth="1"/>
    <col min="12562" max="12803" width="11.44140625" style="55"/>
    <col min="12804" max="12804" width="24.5546875" style="55" customWidth="1"/>
    <col min="12805" max="12805" width="10.88671875" style="55" customWidth="1"/>
    <col min="12806" max="12806" width="14.44140625" style="55" customWidth="1"/>
    <col min="12807" max="12807" width="9.5546875" style="55" customWidth="1"/>
    <col min="12808" max="12808" width="21.33203125" style="55" customWidth="1"/>
    <col min="12809" max="12813" width="11.44140625" style="55"/>
    <col min="12814" max="12814" width="29.109375" style="55" customWidth="1"/>
    <col min="12815" max="12815" width="13.88671875" style="55" bestFit="1" customWidth="1"/>
    <col min="12816" max="12816" width="15.109375" style="55" bestFit="1" customWidth="1"/>
    <col min="12817" max="12817" width="6.33203125" style="55" bestFit="1" customWidth="1"/>
    <col min="12818" max="13059" width="11.44140625" style="55"/>
    <col min="13060" max="13060" width="24.5546875" style="55" customWidth="1"/>
    <col min="13061" max="13061" width="10.88671875" style="55" customWidth="1"/>
    <col min="13062" max="13062" width="14.44140625" style="55" customWidth="1"/>
    <col min="13063" max="13063" width="9.5546875" style="55" customWidth="1"/>
    <col min="13064" max="13064" width="21.33203125" style="55" customWidth="1"/>
    <col min="13065" max="13069" width="11.44140625" style="55"/>
    <col min="13070" max="13070" width="29.109375" style="55" customWidth="1"/>
    <col min="13071" max="13071" width="13.88671875" style="55" bestFit="1" customWidth="1"/>
    <col min="13072" max="13072" width="15.109375" style="55" bestFit="1" customWidth="1"/>
    <col min="13073" max="13073" width="6.33203125" style="55" bestFit="1" customWidth="1"/>
    <col min="13074" max="13315" width="11.44140625" style="55"/>
    <col min="13316" max="13316" width="24.5546875" style="55" customWidth="1"/>
    <col min="13317" max="13317" width="10.88671875" style="55" customWidth="1"/>
    <col min="13318" max="13318" width="14.44140625" style="55" customWidth="1"/>
    <col min="13319" max="13319" width="9.5546875" style="55" customWidth="1"/>
    <col min="13320" max="13320" width="21.33203125" style="55" customWidth="1"/>
    <col min="13321" max="13325" width="11.44140625" style="55"/>
    <col min="13326" max="13326" width="29.109375" style="55" customWidth="1"/>
    <col min="13327" max="13327" width="13.88671875" style="55" bestFit="1" customWidth="1"/>
    <col min="13328" max="13328" width="15.109375" style="55" bestFit="1" customWidth="1"/>
    <col min="13329" max="13329" width="6.33203125" style="55" bestFit="1" customWidth="1"/>
    <col min="13330" max="13571" width="11.44140625" style="55"/>
    <col min="13572" max="13572" width="24.5546875" style="55" customWidth="1"/>
    <col min="13573" max="13573" width="10.88671875" style="55" customWidth="1"/>
    <col min="13574" max="13574" width="14.44140625" style="55" customWidth="1"/>
    <col min="13575" max="13575" width="9.5546875" style="55" customWidth="1"/>
    <col min="13576" max="13576" width="21.33203125" style="55" customWidth="1"/>
    <col min="13577" max="13581" width="11.44140625" style="55"/>
    <col min="13582" max="13582" width="29.109375" style="55" customWidth="1"/>
    <col min="13583" max="13583" width="13.88671875" style="55" bestFit="1" customWidth="1"/>
    <col min="13584" max="13584" width="15.109375" style="55" bestFit="1" customWidth="1"/>
    <col min="13585" max="13585" width="6.33203125" style="55" bestFit="1" customWidth="1"/>
    <col min="13586" max="13827" width="11.44140625" style="55"/>
    <col min="13828" max="13828" width="24.5546875" style="55" customWidth="1"/>
    <col min="13829" max="13829" width="10.88671875" style="55" customWidth="1"/>
    <col min="13830" max="13830" width="14.44140625" style="55" customWidth="1"/>
    <col min="13831" max="13831" width="9.5546875" style="55" customWidth="1"/>
    <col min="13832" max="13832" width="21.33203125" style="55" customWidth="1"/>
    <col min="13833" max="13837" width="11.44140625" style="55"/>
    <col min="13838" max="13838" width="29.109375" style="55" customWidth="1"/>
    <col min="13839" max="13839" width="13.88671875" style="55" bestFit="1" customWidth="1"/>
    <col min="13840" max="13840" width="15.109375" style="55" bestFit="1" customWidth="1"/>
    <col min="13841" max="13841" width="6.33203125" style="55" bestFit="1" customWidth="1"/>
    <col min="13842" max="14083" width="11.44140625" style="55"/>
    <col min="14084" max="14084" width="24.5546875" style="55" customWidth="1"/>
    <col min="14085" max="14085" width="10.88671875" style="55" customWidth="1"/>
    <col min="14086" max="14086" width="14.44140625" style="55" customWidth="1"/>
    <col min="14087" max="14087" width="9.5546875" style="55" customWidth="1"/>
    <col min="14088" max="14088" width="21.33203125" style="55" customWidth="1"/>
    <col min="14089" max="14093" width="11.44140625" style="55"/>
    <col min="14094" max="14094" width="29.109375" style="55" customWidth="1"/>
    <col min="14095" max="14095" width="13.88671875" style="55" bestFit="1" customWidth="1"/>
    <col min="14096" max="14096" width="15.109375" style="55" bestFit="1" customWidth="1"/>
    <col min="14097" max="14097" width="6.33203125" style="55" bestFit="1" customWidth="1"/>
    <col min="14098" max="14339" width="11.44140625" style="55"/>
    <col min="14340" max="14340" width="24.5546875" style="55" customWidth="1"/>
    <col min="14341" max="14341" width="10.88671875" style="55" customWidth="1"/>
    <col min="14342" max="14342" width="14.44140625" style="55" customWidth="1"/>
    <col min="14343" max="14343" width="9.5546875" style="55" customWidth="1"/>
    <col min="14344" max="14344" width="21.33203125" style="55" customWidth="1"/>
    <col min="14345" max="14349" width="11.44140625" style="55"/>
    <col min="14350" max="14350" width="29.109375" style="55" customWidth="1"/>
    <col min="14351" max="14351" width="13.88671875" style="55" bestFit="1" customWidth="1"/>
    <col min="14352" max="14352" width="15.109375" style="55" bestFit="1" customWidth="1"/>
    <col min="14353" max="14353" width="6.33203125" style="55" bestFit="1" customWidth="1"/>
    <col min="14354" max="14595" width="11.44140625" style="55"/>
    <col min="14596" max="14596" width="24.5546875" style="55" customWidth="1"/>
    <col min="14597" max="14597" width="10.88671875" style="55" customWidth="1"/>
    <col min="14598" max="14598" width="14.44140625" style="55" customWidth="1"/>
    <col min="14599" max="14599" width="9.5546875" style="55" customWidth="1"/>
    <col min="14600" max="14600" width="21.33203125" style="55" customWidth="1"/>
    <col min="14601" max="14605" width="11.44140625" style="55"/>
    <col min="14606" max="14606" width="29.109375" style="55" customWidth="1"/>
    <col min="14607" max="14607" width="13.88671875" style="55" bestFit="1" customWidth="1"/>
    <col min="14608" max="14608" width="15.109375" style="55" bestFit="1" customWidth="1"/>
    <col min="14609" max="14609" width="6.33203125" style="55" bestFit="1" customWidth="1"/>
    <col min="14610" max="14851" width="11.44140625" style="55"/>
    <col min="14852" max="14852" width="24.5546875" style="55" customWidth="1"/>
    <col min="14853" max="14853" width="10.88671875" style="55" customWidth="1"/>
    <col min="14854" max="14854" width="14.44140625" style="55" customWidth="1"/>
    <col min="14855" max="14855" width="9.5546875" style="55" customWidth="1"/>
    <col min="14856" max="14856" width="21.33203125" style="55" customWidth="1"/>
    <col min="14857" max="14861" width="11.44140625" style="55"/>
    <col min="14862" max="14862" width="29.109375" style="55" customWidth="1"/>
    <col min="14863" max="14863" width="13.88671875" style="55" bestFit="1" customWidth="1"/>
    <col min="14864" max="14864" width="15.109375" style="55" bestFit="1" customWidth="1"/>
    <col min="14865" max="14865" width="6.33203125" style="55" bestFit="1" customWidth="1"/>
    <col min="14866" max="15107" width="11.44140625" style="55"/>
    <col min="15108" max="15108" width="24.5546875" style="55" customWidth="1"/>
    <col min="15109" max="15109" width="10.88671875" style="55" customWidth="1"/>
    <col min="15110" max="15110" width="14.44140625" style="55" customWidth="1"/>
    <col min="15111" max="15111" width="9.5546875" style="55" customWidth="1"/>
    <col min="15112" max="15112" width="21.33203125" style="55" customWidth="1"/>
    <col min="15113" max="15117" width="11.44140625" style="55"/>
    <col min="15118" max="15118" width="29.109375" style="55" customWidth="1"/>
    <col min="15119" max="15119" width="13.88671875" style="55" bestFit="1" customWidth="1"/>
    <col min="15120" max="15120" width="15.109375" style="55" bestFit="1" customWidth="1"/>
    <col min="15121" max="15121" width="6.33203125" style="55" bestFit="1" customWidth="1"/>
    <col min="15122" max="15363" width="11.44140625" style="55"/>
    <col min="15364" max="15364" width="24.5546875" style="55" customWidth="1"/>
    <col min="15365" max="15365" width="10.88671875" style="55" customWidth="1"/>
    <col min="15366" max="15366" width="14.44140625" style="55" customWidth="1"/>
    <col min="15367" max="15367" width="9.5546875" style="55" customWidth="1"/>
    <col min="15368" max="15368" width="21.33203125" style="55" customWidth="1"/>
    <col min="15369" max="15373" width="11.44140625" style="55"/>
    <col min="15374" max="15374" width="29.109375" style="55" customWidth="1"/>
    <col min="15375" max="15375" width="13.88671875" style="55" bestFit="1" customWidth="1"/>
    <col min="15376" max="15376" width="15.109375" style="55" bestFit="1" customWidth="1"/>
    <col min="15377" max="15377" width="6.33203125" style="55" bestFit="1" customWidth="1"/>
    <col min="15378" max="15619" width="11.44140625" style="55"/>
    <col min="15620" max="15620" width="24.5546875" style="55" customWidth="1"/>
    <col min="15621" max="15621" width="10.88671875" style="55" customWidth="1"/>
    <col min="15622" max="15622" width="14.44140625" style="55" customWidth="1"/>
    <col min="15623" max="15623" width="9.5546875" style="55" customWidth="1"/>
    <col min="15624" max="15624" width="21.33203125" style="55" customWidth="1"/>
    <col min="15625" max="15629" width="11.44140625" style="55"/>
    <col min="15630" max="15630" width="29.109375" style="55" customWidth="1"/>
    <col min="15631" max="15631" width="13.88671875" style="55" bestFit="1" customWidth="1"/>
    <col min="15632" max="15632" width="15.109375" style="55" bestFit="1" customWidth="1"/>
    <col min="15633" max="15633" width="6.33203125" style="55" bestFit="1" customWidth="1"/>
    <col min="15634" max="15875" width="11.44140625" style="55"/>
    <col min="15876" max="15876" width="24.5546875" style="55" customWidth="1"/>
    <col min="15877" max="15877" width="10.88671875" style="55" customWidth="1"/>
    <col min="15878" max="15878" width="14.44140625" style="55" customWidth="1"/>
    <col min="15879" max="15879" width="9.5546875" style="55" customWidth="1"/>
    <col min="15880" max="15880" width="21.33203125" style="55" customWidth="1"/>
    <col min="15881" max="15885" width="11.44140625" style="55"/>
    <col min="15886" max="15886" width="29.109375" style="55" customWidth="1"/>
    <col min="15887" max="15887" width="13.88671875" style="55" bestFit="1" customWidth="1"/>
    <col min="15888" max="15888" width="15.109375" style="55" bestFit="1" customWidth="1"/>
    <col min="15889" max="15889" width="6.33203125" style="55" bestFit="1" customWidth="1"/>
    <col min="15890" max="16131" width="11.44140625" style="55"/>
    <col min="16132" max="16132" width="24.5546875" style="55" customWidth="1"/>
    <col min="16133" max="16133" width="10.88671875" style="55" customWidth="1"/>
    <col min="16134" max="16134" width="14.44140625" style="55" customWidth="1"/>
    <col min="16135" max="16135" width="9.5546875" style="55" customWidth="1"/>
    <col min="16136" max="16136" width="21.33203125" style="55" customWidth="1"/>
    <col min="16137" max="16141" width="11.44140625" style="55"/>
    <col min="16142" max="16142" width="29.109375" style="55" customWidth="1"/>
    <col min="16143" max="16143" width="13.88671875" style="55" bestFit="1" customWidth="1"/>
    <col min="16144" max="16144" width="15.109375" style="55" bestFit="1" customWidth="1"/>
    <col min="16145" max="16145" width="6.33203125" style="55" bestFit="1" customWidth="1"/>
    <col min="16146" max="16384" width="11.44140625" style="55"/>
  </cols>
  <sheetData>
    <row r="1" spans="1:17" x14ac:dyDescent="0.3">
      <c r="N1" s="55"/>
      <c r="O1" s="55"/>
      <c r="P1" s="55"/>
      <c r="Q1" s="55"/>
    </row>
    <row r="2" spans="1:17" ht="27.6" x14ac:dyDescent="0.65">
      <c r="A2" s="396" t="s">
        <v>429</v>
      </c>
      <c r="B2" s="396"/>
      <c r="C2" s="396"/>
      <c r="D2" s="396"/>
      <c r="E2" s="396"/>
      <c r="F2" s="396"/>
      <c r="G2" s="396"/>
      <c r="H2" s="396"/>
      <c r="I2" s="396"/>
      <c r="J2" s="396"/>
      <c r="K2" s="396"/>
      <c r="L2" s="396"/>
      <c r="M2" s="396"/>
      <c r="N2" s="55"/>
      <c r="O2" s="55"/>
      <c r="P2" s="55"/>
      <c r="Q2" s="55"/>
    </row>
    <row r="3" spans="1:17" x14ac:dyDescent="0.3">
      <c r="M3" s="55"/>
      <c r="N3" s="55"/>
      <c r="O3" s="55"/>
      <c r="P3" s="55"/>
      <c r="Q3" s="55"/>
    </row>
    <row r="4" spans="1:17" ht="45.75" customHeight="1" x14ac:dyDescent="0.3">
      <c r="B4" s="177" t="s">
        <v>318</v>
      </c>
      <c r="C4" s="176"/>
      <c r="D4" s="397" t="s">
        <v>430</v>
      </c>
      <c r="E4" s="397"/>
      <c r="F4" s="397"/>
      <c r="G4" s="397"/>
      <c r="H4" s="397"/>
      <c r="I4" s="397"/>
      <c r="J4" s="397"/>
      <c r="K4" s="397"/>
      <c r="L4" s="397"/>
      <c r="M4" s="55"/>
      <c r="N4" s="55"/>
      <c r="O4" s="55"/>
      <c r="P4" s="55"/>
      <c r="Q4" s="55"/>
    </row>
    <row r="5" spans="1:17" x14ac:dyDescent="0.3">
      <c r="M5" s="55"/>
      <c r="N5" s="55"/>
      <c r="O5" s="55"/>
      <c r="P5" s="55"/>
      <c r="Q5" s="55"/>
    </row>
    <row r="6" spans="1:17" ht="79.5" customHeight="1" x14ac:dyDescent="0.35">
      <c r="B6" s="398" t="s">
        <v>436</v>
      </c>
      <c r="C6" s="399"/>
      <c r="D6" s="399"/>
      <c r="E6" s="399"/>
      <c r="F6" s="399"/>
      <c r="G6" s="399"/>
      <c r="H6" s="399"/>
      <c r="I6" s="399"/>
      <c r="J6" s="399"/>
      <c r="K6" s="399"/>
      <c r="L6" s="399"/>
      <c r="M6" s="55"/>
      <c r="N6" s="55"/>
      <c r="O6" s="55"/>
      <c r="P6" s="55"/>
      <c r="Q6" s="55"/>
    </row>
    <row r="7" spans="1:17" x14ac:dyDescent="0.3">
      <c r="M7" s="55"/>
      <c r="N7" s="55"/>
      <c r="O7" s="55"/>
      <c r="P7" s="55"/>
      <c r="Q7" s="55"/>
    </row>
    <row r="9" spans="1:17" ht="36" customHeight="1" x14ac:dyDescent="0.3">
      <c r="B9" s="395" t="s">
        <v>366</v>
      </c>
      <c r="C9" s="395"/>
      <c r="D9" s="395"/>
      <c r="E9" s="395"/>
      <c r="F9" s="395"/>
      <c r="G9" s="395"/>
      <c r="H9" s="395"/>
      <c r="I9" s="395"/>
      <c r="N9" s="127" t="e">
        <f>IF($D$11*$C16='[1]Análisis Riesgo Puro'!$L$9,'[1]Análisis Riesgo Puro'!$A$9,0)</f>
        <v>#VALUE!</v>
      </c>
    </row>
    <row r="10" spans="1:17" ht="3" customHeight="1" x14ac:dyDescent="0.3"/>
    <row r="11" spans="1:17" ht="41.25" customHeight="1" x14ac:dyDescent="0.3">
      <c r="B11" s="394" t="s">
        <v>365</v>
      </c>
      <c r="C11" s="51"/>
      <c r="D11" s="173">
        <v>1</v>
      </c>
      <c r="E11" s="173">
        <v>2</v>
      </c>
      <c r="F11" s="173">
        <v>3</v>
      </c>
      <c r="G11" s="173">
        <v>4</v>
      </c>
      <c r="H11" s="173">
        <v>5</v>
      </c>
      <c r="I11" s="51"/>
      <c r="L11" s="127" t="s">
        <v>399</v>
      </c>
      <c r="M11" s="128" t="s">
        <v>1</v>
      </c>
      <c r="N11" s="128" t="s">
        <v>377</v>
      </c>
      <c r="O11" s="128" t="s">
        <v>376</v>
      </c>
      <c r="P11" s="128" t="s">
        <v>378</v>
      </c>
      <c r="Q11" s="128" t="s">
        <v>379</v>
      </c>
    </row>
    <row r="12" spans="1:17" ht="86.25" customHeight="1" x14ac:dyDescent="0.3">
      <c r="B12" s="394"/>
      <c r="C12" s="174">
        <v>5</v>
      </c>
      <c r="D12" s="102">
        <v>5</v>
      </c>
      <c r="E12" s="165">
        <v>10</v>
      </c>
      <c r="F12" s="167">
        <v>15</v>
      </c>
      <c r="G12" s="167">
        <v>20</v>
      </c>
      <c r="H12" s="167">
        <f>+$H$11*$C12</f>
        <v>25</v>
      </c>
      <c r="I12" s="51"/>
      <c r="M12" s="129">
        <v>1</v>
      </c>
      <c r="N12" s="130">
        <f>+'[1]Análisis Riesgo Puro'!D9</f>
        <v>0</v>
      </c>
      <c r="O12" s="131">
        <f>+'[1]Análisis Riesgo Puro'!H9</f>
        <v>0</v>
      </c>
      <c r="P12" s="131" t="str">
        <f>+'[1]Análisis Riesgo Puro'!J9:J9</f>
        <v/>
      </c>
      <c r="Q12" s="131" t="e">
        <f>+O12*P12</f>
        <v>#VALUE!</v>
      </c>
    </row>
    <row r="13" spans="1:17" ht="86.25" customHeight="1" x14ac:dyDescent="0.3">
      <c r="B13" s="394"/>
      <c r="C13" s="175">
        <v>4</v>
      </c>
      <c r="D13" s="117">
        <v>4</v>
      </c>
      <c r="E13" s="117">
        <v>8</v>
      </c>
      <c r="F13" s="166">
        <v>12</v>
      </c>
      <c r="G13" s="167">
        <v>16</v>
      </c>
      <c r="H13" s="167">
        <v>20</v>
      </c>
      <c r="I13" s="51"/>
      <c r="M13" s="129">
        <v>2</v>
      </c>
      <c r="N13" s="130">
        <f>+'[1]Análisis Riesgo Puro'!D11</f>
        <v>0</v>
      </c>
      <c r="O13" s="131" t="str">
        <f>+'[1]Análisis Riesgo Puro'!H11</f>
        <v/>
      </c>
      <c r="P13" s="131" t="str">
        <f>+'[1]Análisis Riesgo Puro'!J11</f>
        <v/>
      </c>
      <c r="Q13" s="131" t="e">
        <f t="shared" ref="Q13:Q19" si="0">+O13*P13</f>
        <v>#VALUE!</v>
      </c>
    </row>
    <row r="14" spans="1:17" ht="86.25" customHeight="1" x14ac:dyDescent="0.3">
      <c r="B14" s="394"/>
      <c r="C14" s="173">
        <v>3</v>
      </c>
      <c r="D14" s="103">
        <v>3</v>
      </c>
      <c r="E14" s="102">
        <v>6</v>
      </c>
      <c r="F14" s="102">
        <v>9</v>
      </c>
      <c r="G14" s="165">
        <v>12</v>
      </c>
      <c r="H14" s="168">
        <v>15</v>
      </c>
      <c r="I14" s="51"/>
      <c r="M14" s="129">
        <v>3</v>
      </c>
      <c r="N14" s="130">
        <f>+'[1]Análisis Riesgo Puro'!D13</f>
        <v>0</v>
      </c>
      <c r="O14" s="131" t="str">
        <f>+'[1]Análisis Riesgo Puro'!H13</f>
        <v/>
      </c>
      <c r="P14" s="131" t="str">
        <f>+'[1]Análisis Riesgo Puro'!J13</f>
        <v/>
      </c>
      <c r="Q14" s="131" t="e">
        <f t="shared" si="0"/>
        <v>#VALUE!</v>
      </c>
    </row>
    <row r="15" spans="1:17" ht="86.25" customHeight="1" x14ac:dyDescent="0.3">
      <c r="B15" s="394"/>
      <c r="C15" s="173">
        <v>2</v>
      </c>
      <c r="D15" s="103">
        <v>2</v>
      </c>
      <c r="E15" s="102">
        <v>4</v>
      </c>
      <c r="F15" s="102">
        <v>6</v>
      </c>
      <c r="G15" s="102">
        <v>8</v>
      </c>
      <c r="H15" s="165">
        <v>10</v>
      </c>
      <c r="I15" s="51"/>
      <c r="M15" s="129">
        <v>4</v>
      </c>
      <c r="N15" s="130">
        <f>+'[1]Análisis Riesgo Puro'!D15</f>
        <v>0</v>
      </c>
      <c r="O15" s="131" t="str">
        <f>+'[1]Análisis Riesgo Puro'!H15</f>
        <v/>
      </c>
      <c r="P15" s="131" t="str">
        <f>+'[1]Análisis Riesgo Puro'!J15</f>
        <v/>
      </c>
      <c r="Q15" s="131" t="e">
        <f t="shared" si="0"/>
        <v>#VALUE!</v>
      </c>
    </row>
    <row r="16" spans="1:17" ht="86.25" customHeight="1" x14ac:dyDescent="0.3">
      <c r="B16" s="394"/>
      <c r="C16" s="174">
        <v>1</v>
      </c>
      <c r="D16" s="103">
        <v>1</v>
      </c>
      <c r="E16" s="103">
        <v>2</v>
      </c>
      <c r="F16" s="103">
        <v>3</v>
      </c>
      <c r="G16" s="102">
        <v>4</v>
      </c>
      <c r="H16" s="102">
        <v>5</v>
      </c>
      <c r="I16" s="51"/>
      <c r="M16" s="129">
        <v>5</v>
      </c>
      <c r="N16" s="130">
        <f>+'[1]Análisis Riesgo Puro'!D17</f>
        <v>0</v>
      </c>
      <c r="O16" s="131" t="str">
        <f>+'[1]Análisis Riesgo Puro'!H17</f>
        <v/>
      </c>
      <c r="P16" s="131" t="str">
        <f>+'[1]Análisis Riesgo Puro'!J17</f>
        <v/>
      </c>
      <c r="Q16" s="131" t="e">
        <f t="shared" si="0"/>
        <v>#VALUE!</v>
      </c>
    </row>
    <row r="17" spans="2:17" ht="24.75" customHeight="1" x14ac:dyDescent="0.3">
      <c r="B17" s="394"/>
      <c r="C17" s="51"/>
      <c r="D17" s="51"/>
      <c r="E17" s="51"/>
      <c r="F17" s="51"/>
      <c r="G17" s="51"/>
      <c r="H17" s="51"/>
      <c r="I17" s="51"/>
      <c r="M17" s="129">
        <v>6</v>
      </c>
      <c r="N17" s="130">
        <f>+'[1]Análisis Riesgo Puro'!D19</f>
        <v>0</v>
      </c>
      <c r="O17" s="131" t="str">
        <f>+'[1]Análisis Riesgo Puro'!H19</f>
        <v/>
      </c>
      <c r="P17" s="131" t="str">
        <f>+'[1]Análisis Riesgo Puro'!J19</f>
        <v/>
      </c>
      <c r="Q17" s="131" t="e">
        <f t="shared" si="0"/>
        <v>#VALUE!</v>
      </c>
    </row>
    <row r="18" spans="2:17" ht="41.25" customHeight="1" x14ac:dyDescent="0.3">
      <c r="B18" s="394"/>
      <c r="C18" s="395" t="s">
        <v>366</v>
      </c>
      <c r="D18" s="395"/>
      <c r="E18" s="395"/>
      <c r="F18" s="395"/>
      <c r="G18" s="395"/>
      <c r="H18" s="395"/>
      <c r="I18" s="395"/>
      <c r="M18" s="129">
        <v>7</v>
      </c>
      <c r="N18" s="130">
        <f>+'[1]Análisis Riesgo Puro'!D21</f>
        <v>0</v>
      </c>
      <c r="O18" s="131" t="str">
        <f>+'[1]Análisis Riesgo Puro'!H21</f>
        <v/>
      </c>
      <c r="P18" s="131" t="str">
        <f>+'[1]Análisis Riesgo Puro'!J21</f>
        <v/>
      </c>
      <c r="Q18" s="131" t="e">
        <f t="shared" si="0"/>
        <v>#VALUE!</v>
      </c>
    </row>
    <row r="19" spans="2:17" ht="72" customHeight="1" x14ac:dyDescent="0.3">
      <c r="B19" s="51"/>
      <c r="C19" s="51"/>
      <c r="D19" s="51"/>
      <c r="E19" s="51"/>
      <c r="F19" s="51"/>
      <c r="G19" s="51"/>
      <c r="H19" s="51"/>
      <c r="I19" s="51"/>
      <c r="M19" s="129">
        <v>8</v>
      </c>
      <c r="N19" s="130">
        <f>+'[1]Análisis Riesgo Puro'!D23</f>
        <v>0</v>
      </c>
      <c r="O19" s="131" t="str">
        <f>+'[1]Análisis Riesgo Puro'!H23</f>
        <v/>
      </c>
      <c r="P19" s="131" t="str">
        <f>+'[1]Análisis Riesgo Puro'!J23</f>
        <v/>
      </c>
      <c r="Q19" s="131" t="e">
        <f t="shared" si="0"/>
        <v>#VALUE!</v>
      </c>
    </row>
    <row r="20" spans="2:17" ht="72" customHeight="1" x14ac:dyDescent="0.3"/>
    <row r="21" spans="2:17" ht="72" customHeight="1" x14ac:dyDescent="0.3"/>
  </sheetData>
  <mergeCells count="6">
    <mergeCell ref="A2:M2"/>
    <mergeCell ref="D4:L4"/>
    <mergeCell ref="B6:L6"/>
    <mergeCell ref="B9:I9"/>
    <mergeCell ref="B11:B18"/>
    <mergeCell ref="C18:I18"/>
  </mergeCells>
  <conditionalFormatting sqref="D12">
    <cfRule type="expression" dxfId="432" priority="1">
      <formula>"Si($D$4=0"</formula>
    </cfRule>
  </conditionalFormatting>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2:S138"/>
  <sheetViews>
    <sheetView topLeftCell="A13" zoomScale="60" zoomScaleNormal="60" workbookViewId="0">
      <selection activeCell="F10" sqref="F10:F11"/>
    </sheetView>
  </sheetViews>
  <sheetFormatPr baseColWidth="10" defaultColWidth="11.44140625" defaultRowHeight="14.4" x14ac:dyDescent="0.3"/>
  <cols>
    <col min="1" max="1" width="5.33203125" style="148" customWidth="1"/>
    <col min="2" max="2" width="2.109375" style="148" customWidth="1"/>
    <col min="3" max="3" width="33.88671875" style="148" customWidth="1"/>
    <col min="4" max="4" width="42.33203125" style="148" customWidth="1"/>
    <col min="5" max="5" width="16.109375" style="148" customWidth="1"/>
    <col min="6" max="6" width="20" style="148" customWidth="1"/>
    <col min="7" max="7" width="3.6640625" style="148" customWidth="1"/>
    <col min="8" max="8" width="44.6640625" style="148" customWidth="1"/>
    <col min="9" max="9" width="28.109375" style="148" customWidth="1"/>
    <col min="10" max="10" width="15.88671875" style="148" hidden="1" customWidth="1"/>
    <col min="11" max="11" width="28.109375" style="148" customWidth="1"/>
    <col min="12" max="14" width="15.88671875" style="148" hidden="1" customWidth="1"/>
    <col min="15" max="15" width="22.44140625" style="148" customWidth="1"/>
    <col min="16" max="18" width="11.44140625" style="148" hidden="1" customWidth="1"/>
    <col min="19" max="19" width="0" style="148" hidden="1" customWidth="1"/>
    <col min="20" max="16384" width="11.44140625" style="148"/>
  </cols>
  <sheetData>
    <row r="2" spans="1:19" ht="27.6" x14ac:dyDescent="0.65">
      <c r="A2" s="425" t="s">
        <v>819</v>
      </c>
      <c r="B2" s="425"/>
      <c r="C2" s="425"/>
      <c r="D2" s="425"/>
      <c r="E2" s="425"/>
      <c r="F2" s="425"/>
      <c r="G2" s="425"/>
      <c r="H2" s="425"/>
      <c r="I2" s="425"/>
      <c r="J2" s="425"/>
      <c r="K2" s="425"/>
      <c r="L2" s="425"/>
      <c r="M2" s="425"/>
      <c r="N2" s="425"/>
      <c r="O2" s="425"/>
    </row>
    <row r="4" spans="1:19" ht="45.75" hidden="1" customHeight="1" x14ac:dyDescent="0.3">
      <c r="A4" s="424" t="s">
        <v>318</v>
      </c>
      <c r="B4" s="424"/>
      <c r="C4" s="424"/>
      <c r="D4" s="426" t="s">
        <v>472</v>
      </c>
      <c r="E4" s="426"/>
      <c r="F4" s="426"/>
      <c r="G4" s="426"/>
      <c r="H4" s="426"/>
      <c r="I4" s="426"/>
      <c r="J4" s="426"/>
      <c r="K4" s="426"/>
      <c r="L4" s="426"/>
      <c r="M4" s="426"/>
      <c r="N4" s="426"/>
      <c r="O4" s="426"/>
    </row>
    <row r="5" spans="1:19" hidden="1" x14ac:dyDescent="0.3"/>
    <row r="6" spans="1:19" ht="117" hidden="1" customHeight="1" x14ac:dyDescent="0.3">
      <c r="A6" s="427" t="s">
        <v>473</v>
      </c>
      <c r="B6" s="427"/>
      <c r="C6" s="427"/>
      <c r="D6" s="427"/>
      <c r="E6" s="427"/>
      <c r="F6" s="427"/>
      <c r="G6" s="427"/>
      <c r="H6" s="427"/>
      <c r="I6" s="427"/>
      <c r="J6" s="427"/>
      <c r="K6" s="427"/>
      <c r="L6" s="427"/>
      <c r="M6" s="427"/>
      <c r="N6" s="427"/>
      <c r="O6" s="427"/>
    </row>
    <row r="8" spans="1:19" ht="11.25" customHeight="1" thickBot="1" x14ac:dyDescent="0.35">
      <c r="I8" s="415" t="s">
        <v>467</v>
      </c>
      <c r="J8" s="416"/>
      <c r="K8" s="415" t="s">
        <v>467</v>
      </c>
      <c r="L8" s="416"/>
      <c r="M8" s="284"/>
      <c r="N8" s="284"/>
    </row>
    <row r="9" spans="1:19" ht="62.25" customHeight="1" thickTop="1" thickBot="1" x14ac:dyDescent="0.35">
      <c r="A9" s="273" t="s">
        <v>375</v>
      </c>
      <c r="B9" s="274"/>
      <c r="C9" s="254" t="s">
        <v>788</v>
      </c>
      <c r="D9" s="231" t="s">
        <v>320</v>
      </c>
      <c r="E9" s="231" t="s">
        <v>461</v>
      </c>
      <c r="F9" s="231" t="s">
        <v>437</v>
      </c>
      <c r="G9" s="417" t="s">
        <v>462</v>
      </c>
      <c r="H9" s="417"/>
      <c r="I9" s="287" t="s">
        <v>813</v>
      </c>
      <c r="J9" s="289" t="s">
        <v>815</v>
      </c>
      <c r="K9" s="287" t="s">
        <v>814</v>
      </c>
      <c r="L9" s="282" t="s">
        <v>815</v>
      </c>
      <c r="M9" s="287" t="s">
        <v>817</v>
      </c>
      <c r="N9" s="282" t="s">
        <v>816</v>
      </c>
      <c r="O9" s="231" t="s">
        <v>818</v>
      </c>
    </row>
    <row r="10" spans="1:19" ht="45" customHeight="1" thickTop="1" thickBot="1" x14ac:dyDescent="0.35">
      <c r="A10" s="421">
        <v>1</v>
      </c>
      <c r="B10" s="422"/>
      <c r="C10" s="420">
        <f>+'Etapa 1 Identificación'!C15</f>
        <v>0</v>
      </c>
      <c r="D10" s="420">
        <f>+'Etapa 1 Identificación'!C17</f>
        <v>0</v>
      </c>
      <c r="E10" s="418" t="e">
        <f>+'Etapa 1 Identificación'!C28</f>
        <v>#VALUE!</v>
      </c>
      <c r="F10" s="423"/>
      <c r="G10" s="230" t="s">
        <v>448</v>
      </c>
      <c r="H10" s="275"/>
      <c r="I10" s="261"/>
      <c r="J10" s="285" t="str">
        <f>MID(I10,1,1)</f>
        <v/>
      </c>
      <c r="K10" s="283"/>
      <c r="L10" s="285" t="str">
        <f>MID(K10,1,1)</f>
        <v/>
      </c>
      <c r="M10" s="286" t="e">
        <f>(+J10+L10)/2</f>
        <v>#VALUE!</v>
      </c>
      <c r="N10" s="410" t="e">
        <f>IF(J11&lt;" ",M10,AVERAGE(M10,M11))</f>
        <v>#VALUE!</v>
      </c>
      <c r="O10" s="419" t="e">
        <f>IF(F10='Base calculos'!$Q$7,ROUNDUP(E10/N10,0),E10)</f>
        <v>#VALUE!</v>
      </c>
      <c r="P10" s="325" t="e">
        <f>+M10+M11</f>
        <v>#VALUE!</v>
      </c>
      <c r="Q10" s="148" t="e">
        <f>+P10/2</f>
        <v>#VALUE!</v>
      </c>
    </row>
    <row r="11" spans="1:19" ht="45" customHeight="1" thickTop="1" thickBot="1" x14ac:dyDescent="0.35">
      <c r="A11" s="402"/>
      <c r="B11" s="403"/>
      <c r="C11" s="413"/>
      <c r="D11" s="413"/>
      <c r="E11" s="407"/>
      <c r="F11" s="409"/>
      <c r="G11" s="218" t="s">
        <v>449</v>
      </c>
      <c r="H11" s="276"/>
      <c r="I11" s="261"/>
      <c r="J11" s="285" t="str">
        <f>MID(I11,1,1)</f>
        <v/>
      </c>
      <c r="K11" s="283"/>
      <c r="L11" s="285" t="str">
        <f>MID(K11,1,1)</f>
        <v/>
      </c>
      <c r="M11" s="288" t="e">
        <f>(J11+L11)/2</f>
        <v>#VALUE!</v>
      </c>
      <c r="N11" s="411"/>
      <c r="O11" s="412"/>
      <c r="P11" s="325" t="e">
        <f>+(M10+M11)/2</f>
        <v>#VALUE!</v>
      </c>
      <c r="Q11" s="9" t="e">
        <f>IF(J11&lt;0,(J10+L10+J11+L11)/4,M10)</f>
        <v>#VALUE!</v>
      </c>
      <c r="R11" s="9" t="e">
        <f>+E10/Q11</f>
        <v>#VALUE!</v>
      </c>
      <c r="S11" s="9"/>
    </row>
    <row r="12" spans="1:19" ht="8.1" customHeight="1" thickTop="1" thickBot="1" x14ac:dyDescent="0.35">
      <c r="A12" s="211"/>
      <c r="D12" s="213"/>
      <c r="E12" s="213"/>
      <c r="H12" s="277"/>
      <c r="I12" s="212"/>
      <c r="J12" s="212"/>
      <c r="K12" s="212"/>
      <c r="L12" s="212"/>
      <c r="M12" s="212"/>
      <c r="N12" s="212"/>
      <c r="O12" s="213"/>
    </row>
    <row r="13" spans="1:19" ht="45" customHeight="1" thickTop="1" thickBot="1" x14ac:dyDescent="0.35">
      <c r="A13" s="400">
        <v>2</v>
      </c>
      <c r="B13" s="401"/>
      <c r="C13" s="404">
        <f>+'Etapa 1 Identificación'!D15</f>
        <v>0</v>
      </c>
      <c r="D13" s="404">
        <f>+'Etapa 1 Identificación'!D17</f>
        <v>0</v>
      </c>
      <c r="E13" s="406" t="e">
        <f>+'Etapa 1 Identificación'!D28</f>
        <v>#VALUE!</v>
      </c>
      <c r="F13" s="408"/>
      <c r="G13" s="218" t="s">
        <v>448</v>
      </c>
      <c r="H13" s="291"/>
      <c r="I13" s="260"/>
      <c r="J13" s="285" t="str">
        <f>MID(I13,1,1)</f>
        <v/>
      </c>
      <c r="K13" s="281"/>
      <c r="L13" s="285" t="str">
        <f>MID(K13,1,1)</f>
        <v/>
      </c>
      <c r="M13" s="288" t="e">
        <f>(+J13+L13)/2</f>
        <v>#VALUE!</v>
      </c>
      <c r="N13" s="410" t="e">
        <f>IF(J14&lt;" ",M13,AVERAGE(M13,M14))</f>
        <v>#VALUE!</v>
      </c>
      <c r="O13" s="412" t="e">
        <f>IF(F13='Base calculos'!$Q$7,ROUNDUP(E13/N13,0),E13)</f>
        <v>#VALUE!</v>
      </c>
      <c r="P13" s="325" t="e">
        <f>+M13+M14</f>
        <v>#VALUE!</v>
      </c>
      <c r="Q13" s="148" t="e">
        <f>+P13/2</f>
        <v>#VALUE!</v>
      </c>
    </row>
    <row r="14" spans="1:19" ht="45" customHeight="1" thickTop="1" thickBot="1" x14ac:dyDescent="0.35">
      <c r="A14" s="402"/>
      <c r="B14" s="403"/>
      <c r="C14" s="413"/>
      <c r="D14" s="413"/>
      <c r="E14" s="407"/>
      <c r="F14" s="409"/>
      <c r="G14" s="218" t="s">
        <v>449</v>
      </c>
      <c r="H14" s="276"/>
      <c r="I14" s="281"/>
      <c r="J14" s="285" t="str">
        <f>MID(I14,1,1)</f>
        <v/>
      </c>
      <c r="K14" s="281"/>
      <c r="L14" s="285" t="str">
        <f>MID(K14,1,1)</f>
        <v/>
      </c>
      <c r="M14" s="286" t="e">
        <f>(+J14+L14)/2</f>
        <v>#VALUE!</v>
      </c>
      <c r="N14" s="411"/>
      <c r="O14" s="412"/>
      <c r="P14" s="325" t="e">
        <f>+(M13+M14)/2</f>
        <v>#VALUE!</v>
      </c>
      <c r="Q14" s="9" t="e">
        <f>IF(J14&lt;0,(J13+L13+J14+L14)/4,M13)</f>
        <v>#VALUE!</v>
      </c>
    </row>
    <row r="15" spans="1:19" ht="8.1" customHeight="1" thickTop="1" thickBot="1" x14ac:dyDescent="0.35">
      <c r="A15" s="211"/>
      <c r="D15" s="213"/>
      <c r="E15" s="212"/>
      <c r="H15" s="278"/>
      <c r="O15" s="213"/>
    </row>
    <row r="16" spans="1:19" ht="45" customHeight="1" thickTop="1" thickBot="1" x14ac:dyDescent="0.35">
      <c r="A16" s="400">
        <v>3</v>
      </c>
      <c r="B16" s="401"/>
      <c r="C16" s="404">
        <f>+'Etapa 1 Identificación'!E15</f>
        <v>0</v>
      </c>
      <c r="D16" s="404">
        <f>+'Etapa 1 Identificación'!E17</f>
        <v>0</v>
      </c>
      <c r="E16" s="406" t="e">
        <f>+'Etapa 1 Identificación'!E28</f>
        <v>#VALUE!</v>
      </c>
      <c r="F16" s="408"/>
      <c r="G16" s="218" t="s">
        <v>448</v>
      </c>
      <c r="H16" s="276"/>
      <c r="I16" s="260"/>
      <c r="J16" s="285" t="str">
        <f>MID(I16,1,1)</f>
        <v/>
      </c>
      <c r="K16" s="281"/>
      <c r="L16" s="285" t="str">
        <f>MID(K16,1,1)</f>
        <v/>
      </c>
      <c r="M16" s="288" t="e">
        <f>(+J16+L16)/2</f>
        <v>#VALUE!</v>
      </c>
      <c r="N16" s="410" t="e">
        <f>IF(J17&lt;" ",M16,AVERAGE(M16,M17))</f>
        <v>#VALUE!</v>
      </c>
      <c r="O16" s="412" t="e">
        <f>IF(F16='Base calculos'!$Q$7,ROUNDUP(E16/N16,0),E16)</f>
        <v>#VALUE!</v>
      </c>
    </row>
    <row r="17" spans="1:15" ht="45" customHeight="1" thickTop="1" thickBot="1" x14ac:dyDescent="0.35">
      <c r="A17" s="402"/>
      <c r="B17" s="403"/>
      <c r="C17" s="405"/>
      <c r="D17" s="413"/>
      <c r="E17" s="407"/>
      <c r="F17" s="409"/>
      <c r="G17" s="218" t="s">
        <v>449</v>
      </c>
      <c r="H17" s="276"/>
      <c r="I17" s="281"/>
      <c r="J17" s="285" t="str">
        <f>MID(I17,1,1)</f>
        <v/>
      </c>
      <c r="K17" s="281"/>
      <c r="L17" s="285" t="str">
        <f>MID(K17,1,1)</f>
        <v/>
      </c>
      <c r="M17" s="286" t="e">
        <f>(+J17+L17)/2</f>
        <v>#VALUE!</v>
      </c>
      <c r="N17" s="411"/>
      <c r="O17" s="412"/>
    </row>
    <row r="18" spans="1:15" ht="8.1" customHeight="1" thickTop="1" thickBot="1" x14ac:dyDescent="0.35">
      <c r="A18" s="211"/>
      <c r="D18" s="213"/>
      <c r="E18" s="213"/>
      <c r="H18" s="278"/>
      <c r="I18" s="212"/>
      <c r="J18" s="212"/>
      <c r="K18" s="212"/>
      <c r="L18" s="212"/>
      <c r="M18" s="212"/>
      <c r="N18" s="212"/>
      <c r="O18" s="212"/>
    </row>
    <row r="19" spans="1:15" ht="45" customHeight="1" thickTop="1" thickBot="1" x14ac:dyDescent="0.35">
      <c r="A19" s="400">
        <v>4</v>
      </c>
      <c r="B19" s="401"/>
      <c r="C19" s="404">
        <f>+'Etapa 1 Identificación'!F15</f>
        <v>0</v>
      </c>
      <c r="D19" s="404">
        <f>+'Etapa 1 Identificación'!F17</f>
        <v>0</v>
      </c>
      <c r="E19" s="406" t="e">
        <f>+'Etapa 1 Identificación'!F28</f>
        <v>#VALUE!</v>
      </c>
      <c r="F19" s="408"/>
      <c r="G19" s="218" t="s">
        <v>448</v>
      </c>
      <c r="H19" s="291"/>
      <c r="I19" s="260"/>
      <c r="J19" s="285" t="str">
        <f>MID(I19,1,1)</f>
        <v/>
      </c>
      <c r="K19" s="281"/>
      <c r="L19" s="285" t="str">
        <f>MID(K19,1,1)</f>
        <v/>
      </c>
      <c r="M19" s="288" t="e">
        <f>(+J19+L19)/2</f>
        <v>#VALUE!</v>
      </c>
      <c r="N19" s="410" t="e">
        <f>IF(J20&lt;" ",M19,AVERAGE(M19,M20))</f>
        <v>#VALUE!</v>
      </c>
      <c r="O19" s="412" t="e">
        <f>IF(F19='Base calculos'!$Q$7,ROUNDUP(E19/N19,0),E19)</f>
        <v>#VALUE!</v>
      </c>
    </row>
    <row r="20" spans="1:15" ht="45" customHeight="1" thickTop="1" thickBot="1" x14ac:dyDescent="0.35">
      <c r="A20" s="402"/>
      <c r="B20" s="403"/>
      <c r="C20" s="413"/>
      <c r="D20" s="413"/>
      <c r="E20" s="407"/>
      <c r="F20" s="409"/>
      <c r="G20" s="218" t="s">
        <v>449</v>
      </c>
      <c r="H20" s="276"/>
      <c r="I20" s="281"/>
      <c r="J20" s="285" t="str">
        <f>MID(I20,1,1)</f>
        <v/>
      </c>
      <c r="K20" s="281"/>
      <c r="L20" s="285" t="str">
        <f>MID(K20,1,1)</f>
        <v/>
      </c>
      <c r="M20" s="286" t="e">
        <f>(+J20+L20)/2</f>
        <v>#VALUE!</v>
      </c>
      <c r="N20" s="411"/>
      <c r="O20" s="412"/>
    </row>
    <row r="21" spans="1:15" ht="8.1" customHeight="1" thickTop="1" thickBot="1" x14ac:dyDescent="0.35">
      <c r="A21" s="211"/>
      <c r="D21" s="213"/>
      <c r="E21" s="213"/>
      <c r="H21" s="277"/>
      <c r="I21" s="212"/>
      <c r="J21" s="212"/>
      <c r="K21" s="212"/>
      <c r="L21" s="212"/>
      <c r="M21" s="212"/>
      <c r="N21" s="212"/>
      <c r="O21" s="213"/>
    </row>
    <row r="22" spans="1:15" ht="45" customHeight="1" thickTop="1" thickBot="1" x14ac:dyDescent="0.35">
      <c r="A22" s="400">
        <v>5</v>
      </c>
      <c r="B22" s="401"/>
      <c r="C22" s="404">
        <f>+'Etapa 1 Identificación'!G15</f>
        <v>0</v>
      </c>
      <c r="D22" s="404">
        <f>+'Etapa 1 Identificación'!G17</f>
        <v>0</v>
      </c>
      <c r="E22" s="406" t="e">
        <f>+'Etapa 1 Identificación'!G28</f>
        <v>#VALUE!</v>
      </c>
      <c r="F22" s="408"/>
      <c r="G22" s="218" t="s">
        <v>448</v>
      </c>
      <c r="H22" s="291"/>
      <c r="I22" s="260"/>
      <c r="J22" s="285" t="str">
        <f>MID(I22,1,1)</f>
        <v/>
      </c>
      <c r="K22" s="281"/>
      <c r="L22" s="285" t="str">
        <f>MID(K22,1,1)</f>
        <v/>
      </c>
      <c r="M22" s="288" t="e">
        <f>(+J22+L22)/2</f>
        <v>#VALUE!</v>
      </c>
      <c r="N22" s="410" t="e">
        <f>IF(J23&lt;" ",M22,AVERAGE(M22,M23))</f>
        <v>#VALUE!</v>
      </c>
      <c r="O22" s="412" t="e">
        <f>IF(F22='Base calculos'!$Q$7,ROUNDUP(E22/N22,0),E22)</f>
        <v>#VALUE!</v>
      </c>
    </row>
    <row r="23" spans="1:15" ht="45" customHeight="1" thickTop="1" thickBot="1" x14ac:dyDescent="0.35">
      <c r="A23" s="402"/>
      <c r="B23" s="403"/>
      <c r="C23" s="413"/>
      <c r="D23" s="413"/>
      <c r="E23" s="407"/>
      <c r="F23" s="409"/>
      <c r="G23" s="218" t="s">
        <v>449</v>
      </c>
      <c r="H23" s="276"/>
      <c r="I23" s="260"/>
      <c r="J23" s="285" t="str">
        <f>MID(I23,1,1)</f>
        <v/>
      </c>
      <c r="K23" s="281"/>
      <c r="L23" s="285" t="str">
        <f>MID(K23,1,1)</f>
        <v/>
      </c>
      <c r="M23" s="286" t="e">
        <f>(+J23+L23)/2</f>
        <v>#VALUE!</v>
      </c>
      <c r="N23" s="411"/>
      <c r="O23" s="412"/>
    </row>
    <row r="24" spans="1:15" ht="8.1" customHeight="1" thickTop="1" thickBot="1" x14ac:dyDescent="0.35">
      <c r="A24" s="211"/>
      <c r="D24" s="213"/>
      <c r="H24" s="278"/>
      <c r="I24" s="212"/>
      <c r="J24" s="212"/>
      <c r="K24" s="212"/>
      <c r="L24" s="212"/>
      <c r="M24" s="212"/>
      <c r="N24" s="212"/>
      <c r="O24" s="213"/>
    </row>
    <row r="25" spans="1:15" ht="45" customHeight="1" thickTop="1" thickBot="1" x14ac:dyDescent="0.35">
      <c r="A25" s="400">
        <v>6</v>
      </c>
      <c r="B25" s="401"/>
      <c r="C25" s="404">
        <f>+'Etapa 1 Identificación'!H15</f>
        <v>0</v>
      </c>
      <c r="D25" s="404">
        <f>+'Etapa 1 Identificación'!H17</f>
        <v>0</v>
      </c>
      <c r="E25" s="406" t="e">
        <f>+'Etapa 1 Identificación'!H28</f>
        <v>#VALUE!</v>
      </c>
      <c r="F25" s="408"/>
      <c r="G25" s="218" t="s">
        <v>448</v>
      </c>
      <c r="H25" s="291"/>
      <c r="I25" s="260"/>
      <c r="J25" s="285" t="str">
        <f>MID(I25,1,1)</f>
        <v/>
      </c>
      <c r="K25" s="281"/>
      <c r="L25" s="285" t="str">
        <f>MID(K25,1,1)</f>
        <v/>
      </c>
      <c r="M25" s="288" t="e">
        <f>(+J25+L25)/2</f>
        <v>#VALUE!</v>
      </c>
      <c r="N25" s="410" t="e">
        <f>IF(J26&lt;" ",M25,AVERAGE(M25,M26))</f>
        <v>#VALUE!</v>
      </c>
      <c r="O25" s="412" t="e">
        <f>IF(F25='Base calculos'!$Q$7,ROUNDUP(E25/N25,0),E25)</f>
        <v>#VALUE!</v>
      </c>
    </row>
    <row r="26" spans="1:15" ht="45" customHeight="1" thickTop="1" thickBot="1" x14ac:dyDescent="0.35">
      <c r="A26" s="402"/>
      <c r="B26" s="403"/>
      <c r="C26" s="414"/>
      <c r="D26" s="413"/>
      <c r="E26" s="407"/>
      <c r="F26" s="409"/>
      <c r="G26" s="218" t="s">
        <v>449</v>
      </c>
      <c r="H26" s="276"/>
      <c r="I26" s="260"/>
      <c r="J26" s="285" t="str">
        <f>MID(I26,1,1)</f>
        <v/>
      </c>
      <c r="K26" s="281"/>
      <c r="L26" s="285" t="str">
        <f>MID(K26,1,1)</f>
        <v/>
      </c>
      <c r="M26" s="286" t="e">
        <f>(+J26+L26)/2</f>
        <v>#VALUE!</v>
      </c>
      <c r="N26" s="411"/>
      <c r="O26" s="412"/>
    </row>
    <row r="27" spans="1:15" ht="8.1" customHeight="1" thickTop="1" thickBot="1" x14ac:dyDescent="0.35">
      <c r="A27" s="211"/>
      <c r="D27" s="213"/>
      <c r="E27" s="213"/>
      <c r="H27" s="278"/>
      <c r="I27" s="212"/>
      <c r="J27" s="212"/>
      <c r="K27" s="212"/>
      <c r="L27" s="212"/>
      <c r="M27" s="212"/>
      <c r="N27" s="212"/>
      <c r="O27" s="213"/>
    </row>
    <row r="28" spans="1:15" ht="45" customHeight="1" thickTop="1" thickBot="1" x14ac:dyDescent="0.35">
      <c r="A28" s="400">
        <v>7</v>
      </c>
      <c r="B28" s="401"/>
      <c r="C28" s="404">
        <f>+'Etapa 1 Identificación'!I15</f>
        <v>0</v>
      </c>
      <c r="D28" s="404">
        <f>+'Etapa 1 Identificación'!I17</f>
        <v>0</v>
      </c>
      <c r="E28" s="406" t="e">
        <f>+'Etapa 1 Identificación'!I28</f>
        <v>#VALUE!</v>
      </c>
      <c r="F28" s="408"/>
      <c r="G28" s="218" t="s">
        <v>448</v>
      </c>
      <c r="H28" s="291"/>
      <c r="I28" s="260"/>
      <c r="J28" s="285" t="str">
        <f>MID(I28,1,1)</f>
        <v/>
      </c>
      <c r="K28" s="281"/>
      <c r="L28" s="285" t="str">
        <f>MID(K28,1,1)</f>
        <v/>
      </c>
      <c r="M28" s="288" t="e">
        <f>(+J28+L28)/2</f>
        <v>#VALUE!</v>
      </c>
      <c r="N28" s="410" t="e">
        <f>IF(J29&lt;" ",M28,AVERAGE(M28,M29))</f>
        <v>#VALUE!</v>
      </c>
      <c r="O28" s="412" t="e">
        <f>IF(F28='Base calculos'!$Q$7,ROUNDUP(E28/N28,0),E28)</f>
        <v>#VALUE!</v>
      </c>
    </row>
    <row r="29" spans="1:15" ht="45" customHeight="1" thickTop="1" thickBot="1" x14ac:dyDescent="0.35">
      <c r="A29" s="402"/>
      <c r="B29" s="403"/>
      <c r="C29" s="414"/>
      <c r="D29" s="413"/>
      <c r="E29" s="407"/>
      <c r="F29" s="409"/>
      <c r="G29" s="218" t="s">
        <v>449</v>
      </c>
      <c r="H29" s="276"/>
      <c r="I29" s="281"/>
      <c r="J29" s="285" t="str">
        <f>MID(I29,1,1)</f>
        <v/>
      </c>
      <c r="K29" s="281"/>
      <c r="L29" s="285" t="str">
        <f>MID(K29,1,1)</f>
        <v/>
      </c>
      <c r="M29" s="286" t="e">
        <f>(+J29+L29)/2</f>
        <v>#VALUE!</v>
      </c>
      <c r="N29" s="411"/>
      <c r="O29" s="412"/>
    </row>
    <row r="30" spans="1:15" ht="8.1" customHeight="1" thickTop="1" thickBot="1" x14ac:dyDescent="0.35">
      <c r="A30" s="211"/>
      <c r="D30" s="213"/>
      <c r="E30" s="213"/>
      <c r="H30" s="278"/>
      <c r="I30" s="212"/>
      <c r="J30" s="212"/>
      <c r="K30" s="212"/>
      <c r="L30" s="212"/>
      <c r="M30" s="212"/>
      <c r="N30" s="212"/>
      <c r="O30" s="213"/>
    </row>
    <row r="31" spans="1:15" ht="45" customHeight="1" thickTop="1" thickBot="1" x14ac:dyDescent="0.35">
      <c r="A31" s="400">
        <v>8</v>
      </c>
      <c r="B31" s="401"/>
      <c r="C31" s="404">
        <f>+'Etapa 1 Identificación'!J15</f>
        <v>0</v>
      </c>
      <c r="D31" s="404">
        <f>+'Etapa 1 Identificación'!J17</f>
        <v>0</v>
      </c>
      <c r="E31" s="406" t="e">
        <f>+'Etapa 1 Identificación'!J28</f>
        <v>#VALUE!</v>
      </c>
      <c r="F31" s="408"/>
      <c r="G31" s="218" t="s">
        <v>448</v>
      </c>
      <c r="H31" s="291"/>
      <c r="I31" s="260"/>
      <c r="J31" s="285" t="str">
        <f>MID(I31,1,1)</f>
        <v/>
      </c>
      <c r="K31" s="281"/>
      <c r="L31" s="285" t="str">
        <f>MID(K31,1,1)</f>
        <v/>
      </c>
      <c r="M31" s="288" t="e">
        <f>(+J31+L31)/2</f>
        <v>#VALUE!</v>
      </c>
      <c r="N31" s="410" t="e">
        <f>IF(J32&lt;" ",M31,AVERAGE(M31,M32))</f>
        <v>#VALUE!</v>
      </c>
      <c r="O31" s="412" t="e">
        <f>IF(F31='Base calculos'!$Q$7,ROUNDUP(E31/N31,0),E31)</f>
        <v>#VALUE!</v>
      </c>
    </row>
    <row r="32" spans="1:15" ht="45" customHeight="1" thickTop="1" thickBot="1" x14ac:dyDescent="0.35">
      <c r="A32" s="402"/>
      <c r="B32" s="403"/>
      <c r="C32" s="414"/>
      <c r="D32" s="413"/>
      <c r="E32" s="407"/>
      <c r="F32" s="409"/>
      <c r="G32" s="218" t="s">
        <v>449</v>
      </c>
      <c r="H32" s="276"/>
      <c r="I32" s="260"/>
      <c r="J32" s="285" t="str">
        <f>MID(I32,1,1)</f>
        <v/>
      </c>
      <c r="K32" s="281"/>
      <c r="L32" s="285" t="str">
        <f>MID(K32,1,1)</f>
        <v/>
      </c>
      <c r="M32" s="286" t="e">
        <f>(+J32+L32)/2</f>
        <v>#VALUE!</v>
      </c>
      <c r="N32" s="411"/>
      <c r="O32" s="412"/>
    </row>
    <row r="33" spans="1:16" ht="8.1" customHeight="1" thickTop="1" thickBot="1" x14ac:dyDescent="0.35">
      <c r="A33" s="211"/>
      <c r="D33" s="213"/>
      <c r="E33" s="213"/>
      <c r="H33" s="278"/>
      <c r="I33" s="212"/>
      <c r="J33" s="212"/>
      <c r="K33" s="212"/>
      <c r="L33" s="212"/>
      <c r="M33" s="212"/>
      <c r="N33" s="212"/>
      <c r="O33" s="213"/>
    </row>
    <row r="34" spans="1:16" ht="45" customHeight="1" thickTop="1" thickBot="1" x14ac:dyDescent="0.35">
      <c r="A34" s="400">
        <v>9</v>
      </c>
      <c r="B34" s="401"/>
      <c r="C34" s="404">
        <f>+'Etapa 1 Identificación'!K15</f>
        <v>0</v>
      </c>
      <c r="D34" s="404">
        <f>+'Etapa 1 Identificación'!K17</f>
        <v>0</v>
      </c>
      <c r="E34" s="406" t="e">
        <f>+'Etapa 1 Identificación'!K28</f>
        <v>#VALUE!</v>
      </c>
      <c r="F34" s="408"/>
      <c r="G34" s="218" t="s">
        <v>448</v>
      </c>
      <c r="H34" s="291"/>
      <c r="I34" s="260"/>
      <c r="J34" s="285" t="str">
        <f>MID(I34,1,1)</f>
        <v/>
      </c>
      <c r="K34" s="281"/>
      <c r="L34" s="285" t="str">
        <f>MID(K34,1,1)</f>
        <v/>
      </c>
      <c r="M34" s="288" t="e">
        <f>(+J34+L34)/2</f>
        <v>#VALUE!</v>
      </c>
      <c r="N34" s="410" t="e">
        <f>IF(J35&lt;" ",M34,AVERAGE(M34,M35))</f>
        <v>#VALUE!</v>
      </c>
      <c r="O34" s="412" t="e">
        <f>IF(F34='Base calculos'!$Q$7,ROUNDUP(E34/N34,0),E34)</f>
        <v>#VALUE!</v>
      </c>
    </row>
    <row r="35" spans="1:16" ht="45" customHeight="1" thickTop="1" thickBot="1" x14ac:dyDescent="0.35">
      <c r="A35" s="402"/>
      <c r="B35" s="403"/>
      <c r="C35" s="414"/>
      <c r="D35" s="413"/>
      <c r="E35" s="407"/>
      <c r="F35" s="409"/>
      <c r="G35" s="218" t="s">
        <v>449</v>
      </c>
      <c r="H35" s="276"/>
      <c r="I35" s="260"/>
      <c r="J35" s="285" t="str">
        <f>MID(I35,1,1)</f>
        <v/>
      </c>
      <c r="K35" s="281"/>
      <c r="L35" s="285" t="str">
        <f>MID(K35,1,1)</f>
        <v/>
      </c>
      <c r="M35" s="286" t="e">
        <f>(+J35+L35)/2</f>
        <v>#VALUE!</v>
      </c>
      <c r="N35" s="411"/>
      <c r="O35" s="412"/>
    </row>
    <row r="36" spans="1:16" ht="8.1" customHeight="1" thickTop="1" thickBot="1" x14ac:dyDescent="0.35">
      <c r="A36" s="211"/>
      <c r="D36" s="213"/>
      <c r="E36" s="213"/>
      <c r="H36" s="278"/>
      <c r="I36" s="212"/>
      <c r="J36" s="212"/>
      <c r="K36" s="212"/>
      <c r="L36" s="212"/>
      <c r="M36" s="212"/>
      <c r="N36" s="212"/>
      <c r="O36" s="213"/>
    </row>
    <row r="37" spans="1:16" ht="45" customHeight="1" thickTop="1" thickBot="1" x14ac:dyDescent="0.35">
      <c r="A37" s="400">
        <v>10</v>
      </c>
      <c r="B37" s="401"/>
      <c r="C37" s="404">
        <f>+'Etapa 1 Identificación'!L15</f>
        <v>0</v>
      </c>
      <c r="D37" s="404">
        <f>+'Etapa 1 Identificación'!L17</f>
        <v>0</v>
      </c>
      <c r="E37" s="406" t="e">
        <f>+'Etapa 1 Identificación'!L28</f>
        <v>#VALUE!</v>
      </c>
      <c r="F37" s="408"/>
      <c r="G37" s="218" t="s">
        <v>448</v>
      </c>
      <c r="H37" s="291"/>
      <c r="I37" s="260"/>
      <c r="J37" s="285" t="str">
        <f>MID(I37,1,1)</f>
        <v/>
      </c>
      <c r="K37" s="281"/>
      <c r="L37" s="285" t="str">
        <f>MID(K37,1,1)</f>
        <v/>
      </c>
      <c r="M37" s="288" t="e">
        <f>(+J37+L37)/2</f>
        <v>#VALUE!</v>
      </c>
      <c r="N37" s="410" t="e">
        <f>IF(J38&lt;" ",M37,AVERAGE(M37,M38))</f>
        <v>#VALUE!</v>
      </c>
      <c r="O37" s="412" t="e">
        <f>IF(F37='Base calculos'!$Q$7,ROUNDUP(E37/N37,0),E37)</f>
        <v>#VALUE!</v>
      </c>
    </row>
    <row r="38" spans="1:16" ht="45" customHeight="1" thickTop="1" thickBot="1" x14ac:dyDescent="0.35">
      <c r="A38" s="402"/>
      <c r="B38" s="403"/>
      <c r="C38" s="405"/>
      <c r="D38" s="413"/>
      <c r="E38" s="407"/>
      <c r="F38" s="409"/>
      <c r="G38" s="218" t="s">
        <v>449</v>
      </c>
      <c r="H38" s="276"/>
      <c r="I38" s="260"/>
      <c r="J38" s="285" t="str">
        <f>MID(I38,1,1)</f>
        <v/>
      </c>
      <c r="K38" s="281"/>
      <c r="L38" s="285" t="str">
        <f>MID(K38,1,1)</f>
        <v/>
      </c>
      <c r="M38" s="286" t="e">
        <f>(+J38+L38)/2</f>
        <v>#VALUE!</v>
      </c>
      <c r="N38" s="411"/>
      <c r="O38" s="412"/>
    </row>
    <row r="39" spans="1:16" ht="8.1" customHeight="1" thickTop="1" thickBot="1" x14ac:dyDescent="0.35">
      <c r="A39" s="211"/>
      <c r="D39" s="213"/>
      <c r="E39" s="213"/>
      <c r="H39" s="278"/>
      <c r="I39" s="212"/>
      <c r="J39" s="212"/>
      <c r="K39" s="212"/>
      <c r="L39" s="212"/>
      <c r="M39" s="212"/>
      <c r="N39" s="212"/>
      <c r="O39" s="213"/>
    </row>
    <row r="40" spans="1:16" ht="45" customHeight="1" thickTop="1" thickBot="1" x14ac:dyDescent="0.35">
      <c r="A40" s="400">
        <v>11</v>
      </c>
      <c r="B40" s="401"/>
      <c r="C40" s="404">
        <f>+'Etapa 1 Identificación'!M15</f>
        <v>0</v>
      </c>
      <c r="D40" s="404">
        <f>+'Etapa 1 Identificación'!M17</f>
        <v>0</v>
      </c>
      <c r="E40" s="406" t="e">
        <f>+'Etapa 1 Identificación'!M28</f>
        <v>#VALUE!</v>
      </c>
      <c r="F40" s="408"/>
      <c r="G40" s="218" t="s">
        <v>448</v>
      </c>
      <c r="H40" s="276"/>
      <c r="I40" s="260"/>
      <c r="J40" s="285" t="str">
        <f>MID(I40,1,1)</f>
        <v/>
      </c>
      <c r="K40" s="281"/>
      <c r="L40" s="285" t="str">
        <f>MID(K40,1,1)</f>
        <v/>
      </c>
      <c r="M40" s="288" t="e">
        <f>(+J40+L40)/2</f>
        <v>#VALUE!</v>
      </c>
      <c r="N40" s="410" t="e">
        <f>IF(J41&lt;" ",M40,AVERAGE(M40,M41))</f>
        <v>#VALUE!</v>
      </c>
      <c r="O40" s="412" t="e">
        <f>IF(F40='Base calculos'!$Q$7,ROUNDUP(E40/N40,0),E40)</f>
        <v>#VALUE!</v>
      </c>
    </row>
    <row r="41" spans="1:16" ht="45" customHeight="1" thickTop="1" thickBot="1" x14ac:dyDescent="0.35">
      <c r="A41" s="402"/>
      <c r="B41" s="403"/>
      <c r="C41" s="405"/>
      <c r="D41" s="413"/>
      <c r="E41" s="407"/>
      <c r="F41" s="409"/>
      <c r="G41" s="218" t="s">
        <v>449</v>
      </c>
      <c r="H41" s="276"/>
      <c r="I41" s="260"/>
      <c r="J41" s="285" t="str">
        <f>MID(I41,1,1)</f>
        <v/>
      </c>
      <c r="K41" s="281"/>
      <c r="L41" s="285" t="str">
        <f>MID(K41,1,1)</f>
        <v/>
      </c>
      <c r="M41" s="286" t="e">
        <f>(+J41+L41)/2</f>
        <v>#VALUE!</v>
      </c>
      <c r="N41" s="411"/>
      <c r="O41" s="412"/>
    </row>
    <row r="42" spans="1:16" ht="8.1" customHeight="1" thickTop="1" thickBot="1" x14ac:dyDescent="0.35">
      <c r="A42" s="211"/>
      <c r="D42" s="213"/>
      <c r="E42" s="213"/>
      <c r="H42" s="278"/>
      <c r="I42" s="212"/>
      <c r="J42" s="212"/>
      <c r="K42" s="212"/>
      <c r="L42" s="212"/>
      <c r="M42" s="212"/>
      <c r="N42" s="212"/>
      <c r="O42" s="213"/>
    </row>
    <row r="43" spans="1:16" ht="45" customHeight="1" thickTop="1" thickBot="1" x14ac:dyDescent="0.35">
      <c r="A43" s="400">
        <v>12</v>
      </c>
      <c r="B43" s="401"/>
      <c r="C43" s="404">
        <f>+'Etapa 1 Identificación'!N15</f>
        <v>0</v>
      </c>
      <c r="D43" s="404">
        <f>+'Etapa 1 Identificación'!N17</f>
        <v>0</v>
      </c>
      <c r="E43" s="406" t="e">
        <f>+'Etapa 1 Identificación'!N28</f>
        <v>#VALUE!</v>
      </c>
      <c r="F43" s="408"/>
      <c r="G43" s="218" t="s">
        <v>448</v>
      </c>
      <c r="H43" s="291"/>
      <c r="I43" s="260"/>
      <c r="J43" s="285" t="str">
        <f>MID(I43,1,1)</f>
        <v/>
      </c>
      <c r="K43" s="281"/>
      <c r="L43" s="285" t="str">
        <f>MID(K43,1,1)</f>
        <v/>
      </c>
      <c r="M43" s="288" t="e">
        <f>(+J43+L43)/2</f>
        <v>#VALUE!</v>
      </c>
      <c r="N43" s="410" t="e">
        <f>IF(J44&lt;" ",M43,AVERAGE(M43,M44))</f>
        <v>#VALUE!</v>
      </c>
      <c r="O43" s="412" t="e">
        <f>IF(F43='Base calculos'!$Q$7,ROUNDUP(E43/N43,0),E43)</f>
        <v>#VALUE!</v>
      </c>
      <c r="P43" s="214"/>
    </row>
    <row r="44" spans="1:16" ht="45" customHeight="1" thickTop="1" thickBot="1" x14ac:dyDescent="0.35">
      <c r="A44" s="402"/>
      <c r="B44" s="403"/>
      <c r="C44" s="405"/>
      <c r="D44" s="413"/>
      <c r="E44" s="407"/>
      <c r="F44" s="409"/>
      <c r="G44" s="218" t="s">
        <v>449</v>
      </c>
      <c r="H44" s="276"/>
      <c r="I44" s="260"/>
      <c r="J44" s="285" t="str">
        <f>MID(I44,1,1)</f>
        <v/>
      </c>
      <c r="K44" s="281"/>
      <c r="L44" s="285" t="str">
        <f>MID(K44,1,1)</f>
        <v/>
      </c>
      <c r="M44" s="286" t="e">
        <f>(+J44+L44)/2</f>
        <v>#VALUE!</v>
      </c>
      <c r="N44" s="411"/>
      <c r="O44" s="412"/>
    </row>
    <row r="45" spans="1:16" ht="8.1" customHeight="1" thickTop="1" thickBot="1" x14ac:dyDescent="0.35">
      <c r="A45" s="211"/>
      <c r="D45" s="213"/>
      <c r="E45" s="213"/>
      <c r="H45" s="278"/>
      <c r="I45" s="212"/>
      <c r="J45" s="212"/>
      <c r="K45" s="212"/>
      <c r="L45" s="212"/>
      <c r="M45" s="212"/>
      <c r="N45" s="212"/>
      <c r="O45" s="213"/>
    </row>
    <row r="46" spans="1:16" ht="45" customHeight="1" thickTop="1" thickBot="1" x14ac:dyDescent="0.35">
      <c r="A46" s="400">
        <v>13</v>
      </c>
      <c r="B46" s="401"/>
      <c r="C46" s="404">
        <f>+'Etapa 1 Identificación'!O15</f>
        <v>0</v>
      </c>
      <c r="D46" s="404">
        <f>+'Etapa 1 Identificación'!O17</f>
        <v>0</v>
      </c>
      <c r="E46" s="406" t="e">
        <f>+'Etapa 1 Identificación'!O28</f>
        <v>#VALUE!</v>
      </c>
      <c r="F46" s="408"/>
      <c r="G46" s="218" t="s">
        <v>448</v>
      </c>
      <c r="H46" s="291"/>
      <c r="I46" s="260"/>
      <c r="J46" s="285" t="str">
        <f>MID(I46,1,1)</f>
        <v/>
      </c>
      <c r="K46" s="281"/>
      <c r="L46" s="285" t="str">
        <f>MID(K46,1,1)</f>
        <v/>
      </c>
      <c r="M46" s="288" t="e">
        <f>(+J46+L46)/2</f>
        <v>#VALUE!</v>
      </c>
      <c r="N46" s="410" t="e">
        <f>IF(J47&lt;" ",M46,AVERAGE(M46,M47))</f>
        <v>#VALUE!</v>
      </c>
      <c r="O46" s="412" t="e">
        <f>IF(F46='Base calculos'!$Q$7,ROUNDUP(E46/N46,0),E46)</f>
        <v>#VALUE!</v>
      </c>
    </row>
    <row r="47" spans="1:16" ht="45" customHeight="1" thickTop="1" thickBot="1" x14ac:dyDescent="0.35">
      <c r="A47" s="402"/>
      <c r="B47" s="403"/>
      <c r="C47" s="405"/>
      <c r="D47" s="413"/>
      <c r="E47" s="407"/>
      <c r="F47" s="409"/>
      <c r="G47" s="218" t="s">
        <v>449</v>
      </c>
      <c r="H47" s="276"/>
      <c r="I47" s="260"/>
      <c r="J47" s="285" t="str">
        <f>MID(I47,1,1)</f>
        <v/>
      </c>
      <c r="K47" s="281"/>
      <c r="L47" s="285" t="str">
        <f>MID(K47,1,1)</f>
        <v/>
      </c>
      <c r="M47" s="286" t="e">
        <f>(+J47+L47)/2</f>
        <v>#VALUE!</v>
      </c>
      <c r="N47" s="411"/>
      <c r="O47" s="412"/>
    </row>
    <row r="48" spans="1:16" ht="8.1" customHeight="1" thickTop="1" thickBot="1" x14ac:dyDescent="0.35">
      <c r="A48" s="211"/>
      <c r="D48" s="213"/>
      <c r="E48" s="213"/>
      <c r="H48" s="278"/>
      <c r="I48" s="212"/>
      <c r="J48" s="212"/>
      <c r="K48" s="212"/>
      <c r="L48" s="212"/>
      <c r="M48" s="212"/>
      <c r="N48" s="212"/>
      <c r="O48" s="213"/>
    </row>
    <row r="49" spans="1:15" ht="45" customHeight="1" thickTop="1" thickBot="1" x14ac:dyDescent="0.35">
      <c r="A49" s="400">
        <v>14</v>
      </c>
      <c r="B49" s="401"/>
      <c r="C49" s="404">
        <f>+'Etapa 1 Identificación'!P15</f>
        <v>0</v>
      </c>
      <c r="D49" s="404">
        <f>+'Etapa 1 Identificación'!P17</f>
        <v>0</v>
      </c>
      <c r="E49" s="406" t="e">
        <f>+'Etapa 1 Identificación'!P28</f>
        <v>#VALUE!</v>
      </c>
      <c r="F49" s="408"/>
      <c r="G49" s="218" t="s">
        <v>448</v>
      </c>
      <c r="H49" s="291"/>
      <c r="I49" s="260"/>
      <c r="J49" s="285" t="str">
        <f>MID(I49,1,1)</f>
        <v/>
      </c>
      <c r="K49" s="281"/>
      <c r="L49" s="285" t="str">
        <f>MID(K49,1,1)</f>
        <v/>
      </c>
      <c r="M49" s="288" t="e">
        <f>(+J49+L49)/2</f>
        <v>#VALUE!</v>
      </c>
      <c r="N49" s="410" t="e">
        <f>IF(J50&lt;" ",M49,AVERAGE(M49,M50))</f>
        <v>#VALUE!</v>
      </c>
      <c r="O49" s="412" t="e">
        <f>IF(F49='Base calculos'!$Q$7,ROUNDUP(E49/N49,0),E49)</f>
        <v>#VALUE!</v>
      </c>
    </row>
    <row r="50" spans="1:15" ht="45" customHeight="1" thickTop="1" thickBot="1" x14ac:dyDescent="0.35">
      <c r="A50" s="402"/>
      <c r="B50" s="403"/>
      <c r="C50" s="405"/>
      <c r="D50" s="413"/>
      <c r="E50" s="407"/>
      <c r="F50" s="409"/>
      <c r="G50" s="218" t="s">
        <v>449</v>
      </c>
      <c r="H50" s="276"/>
      <c r="I50" s="260"/>
      <c r="J50" s="285" t="str">
        <f>MID(I50,1,1)</f>
        <v/>
      </c>
      <c r="K50" s="281"/>
      <c r="L50" s="285" t="str">
        <f>MID(K50,1,1)</f>
        <v/>
      </c>
      <c r="M50" s="286" t="e">
        <f>(+J50+L50)/2</f>
        <v>#VALUE!</v>
      </c>
      <c r="N50" s="411"/>
      <c r="O50" s="412"/>
    </row>
    <row r="51" spans="1:15" ht="8.1" customHeight="1" thickTop="1" thickBot="1" x14ac:dyDescent="0.35">
      <c r="A51" s="211"/>
      <c r="D51" s="213"/>
      <c r="E51" s="213"/>
      <c r="H51" s="278"/>
      <c r="I51" s="212"/>
      <c r="J51" s="212"/>
      <c r="K51" s="212"/>
      <c r="L51" s="212"/>
      <c r="M51" s="212"/>
      <c r="N51" s="212"/>
      <c r="O51" s="213"/>
    </row>
    <row r="52" spans="1:15" ht="45" customHeight="1" thickTop="1" thickBot="1" x14ac:dyDescent="0.35">
      <c r="A52" s="400">
        <v>15</v>
      </c>
      <c r="B52" s="401"/>
      <c r="C52" s="404">
        <f>+'Etapa 1 Identificación'!Q15</f>
        <v>0</v>
      </c>
      <c r="D52" s="404">
        <f>+'Etapa 1 Identificación'!Q17</f>
        <v>0</v>
      </c>
      <c r="E52" s="406" t="e">
        <f>+'Etapa 1 Identificación'!Q28</f>
        <v>#VALUE!</v>
      </c>
      <c r="F52" s="408"/>
      <c r="G52" s="218" t="s">
        <v>448</v>
      </c>
      <c r="H52" s="276"/>
      <c r="I52" s="260"/>
      <c r="J52" s="285" t="str">
        <f>MID(I52,1,1)</f>
        <v/>
      </c>
      <c r="K52" s="281"/>
      <c r="L52" s="285" t="str">
        <f>MID(K52,1,1)</f>
        <v/>
      </c>
      <c r="M52" s="288" t="e">
        <f>(+J52+L52)/2</f>
        <v>#VALUE!</v>
      </c>
      <c r="N52" s="410" t="e">
        <f>IF(J53&lt;" ",M52,AVERAGE(M52,M53))</f>
        <v>#VALUE!</v>
      </c>
      <c r="O52" s="412" t="e">
        <f>IF(F52='Base calculos'!$Q$7,ROUNDUP(E52/N52,0),E52)</f>
        <v>#VALUE!</v>
      </c>
    </row>
    <row r="53" spans="1:15" ht="44.25" customHeight="1" thickTop="1" thickBot="1" x14ac:dyDescent="0.35">
      <c r="A53" s="402"/>
      <c r="B53" s="403"/>
      <c r="C53" s="405"/>
      <c r="D53" s="413"/>
      <c r="E53" s="407"/>
      <c r="F53" s="409"/>
      <c r="G53" s="218" t="s">
        <v>449</v>
      </c>
      <c r="H53" s="276"/>
      <c r="I53" s="260"/>
      <c r="J53" s="285" t="str">
        <f>MID(I53,1,1)</f>
        <v/>
      </c>
      <c r="K53" s="281"/>
      <c r="L53" s="285" t="str">
        <f>MID(K53,1,1)</f>
        <v/>
      </c>
      <c r="M53" s="286" t="e">
        <f>(+J53+L53)/2</f>
        <v>#VALUE!</v>
      </c>
      <c r="N53" s="411"/>
      <c r="O53" s="412"/>
    </row>
    <row r="54" spans="1:15" ht="15.6" thickTop="1" thickBot="1" x14ac:dyDescent="0.35">
      <c r="H54" s="278"/>
    </row>
    <row r="55" spans="1:15" ht="45" customHeight="1" thickTop="1" thickBot="1" x14ac:dyDescent="0.35">
      <c r="A55" s="400">
        <v>16</v>
      </c>
      <c r="B55" s="401"/>
      <c r="C55" s="404">
        <f>+'Etapa 1 Identificación'!R15</f>
        <v>0</v>
      </c>
      <c r="D55" s="404">
        <f>+'Etapa 1 Identificación'!Q20</f>
        <v>0</v>
      </c>
      <c r="E55" s="406" t="e">
        <f>+'Etapa 1 Identificación'!R28</f>
        <v>#VALUE!</v>
      </c>
      <c r="F55" s="408"/>
      <c r="G55" s="218" t="s">
        <v>448</v>
      </c>
      <c r="H55" s="276"/>
      <c r="I55" s="260"/>
      <c r="J55" s="285" t="str">
        <f>MID(I55,1,1)</f>
        <v/>
      </c>
      <c r="K55" s="281"/>
      <c r="L55" s="285" t="str">
        <f>MID(K55,1,1)</f>
        <v/>
      </c>
      <c r="M55" s="288" t="e">
        <f>(+J55+L55)/2</f>
        <v>#VALUE!</v>
      </c>
      <c r="N55" s="410" t="e">
        <f>IF(J56&lt;" ",M55,AVERAGE(M55,M56))</f>
        <v>#VALUE!</v>
      </c>
      <c r="O55" s="412" t="e">
        <f>IF(F55='Base calculos'!$Q$7,ROUNDUP(E55/N55,0),E55)</f>
        <v>#VALUE!</v>
      </c>
    </row>
    <row r="56" spans="1:15" ht="44.25" customHeight="1" thickTop="1" thickBot="1" x14ac:dyDescent="0.35">
      <c r="A56" s="402"/>
      <c r="B56" s="403"/>
      <c r="C56" s="405"/>
      <c r="D56" s="413"/>
      <c r="E56" s="407"/>
      <c r="F56" s="409"/>
      <c r="G56" s="218" t="s">
        <v>449</v>
      </c>
      <c r="H56" s="276"/>
      <c r="I56" s="260"/>
      <c r="J56" s="285" t="str">
        <f>MID(I56,1,1)</f>
        <v/>
      </c>
      <c r="K56" s="281"/>
      <c r="L56" s="285" t="str">
        <f>MID(K56,1,1)</f>
        <v/>
      </c>
      <c r="M56" s="286" t="e">
        <f>(+J56+L56)/2</f>
        <v>#VALUE!</v>
      </c>
      <c r="N56" s="411"/>
      <c r="O56" s="412"/>
    </row>
    <row r="57" spans="1:15" ht="15.6" thickTop="1" thickBot="1" x14ac:dyDescent="0.35">
      <c r="H57" s="278"/>
    </row>
    <row r="58" spans="1:15" ht="45" customHeight="1" thickTop="1" thickBot="1" x14ac:dyDescent="0.35">
      <c r="A58" s="400">
        <v>17</v>
      </c>
      <c r="B58" s="401"/>
      <c r="C58" s="404">
        <f>+'Etapa 1 Identificación'!S15</f>
        <v>0</v>
      </c>
      <c r="D58" s="404">
        <f>+'Etapa 1 Identificación'!S17</f>
        <v>0</v>
      </c>
      <c r="E58" s="406" t="e">
        <f>+'Etapa 1 Identificación'!S28</f>
        <v>#VALUE!</v>
      </c>
      <c r="F58" s="408"/>
      <c r="G58" s="218" t="s">
        <v>448</v>
      </c>
      <c r="H58" s="276"/>
      <c r="I58" s="260"/>
      <c r="J58" s="285" t="str">
        <f>MID(I58,1,1)</f>
        <v/>
      </c>
      <c r="K58" s="281"/>
      <c r="L58" s="285" t="str">
        <f>MID(K58,1,1)</f>
        <v/>
      </c>
      <c r="M58" s="288" t="e">
        <f>(+J58+L58)/2</f>
        <v>#VALUE!</v>
      </c>
      <c r="N58" s="410" t="e">
        <f>IF(J59&lt;" ",M58,AVERAGE(M58,M59))</f>
        <v>#VALUE!</v>
      </c>
      <c r="O58" s="412" t="e">
        <f>IF(F58='Base calculos'!$Q$7,ROUNDUP(E58/N58,0),E58)</f>
        <v>#VALUE!</v>
      </c>
    </row>
    <row r="59" spans="1:15" ht="44.25" customHeight="1" thickTop="1" thickBot="1" x14ac:dyDescent="0.35">
      <c r="A59" s="402"/>
      <c r="B59" s="403"/>
      <c r="C59" s="405"/>
      <c r="D59" s="413"/>
      <c r="E59" s="407"/>
      <c r="F59" s="409"/>
      <c r="G59" s="218" t="s">
        <v>449</v>
      </c>
      <c r="H59" s="276"/>
      <c r="I59" s="260"/>
      <c r="J59" s="285" t="str">
        <f>MID(I59,1,1)</f>
        <v/>
      </c>
      <c r="K59" s="281"/>
      <c r="L59" s="285" t="str">
        <f>MID(K59,1,1)</f>
        <v/>
      </c>
      <c r="M59" s="286" t="e">
        <f>(+J59+L59)/2</f>
        <v>#VALUE!</v>
      </c>
      <c r="N59" s="411"/>
      <c r="O59" s="412"/>
    </row>
    <row r="60" spans="1:15" ht="15.6" thickTop="1" thickBot="1" x14ac:dyDescent="0.35">
      <c r="H60" s="278"/>
    </row>
    <row r="61" spans="1:15" ht="45" customHeight="1" thickTop="1" thickBot="1" x14ac:dyDescent="0.35">
      <c r="A61" s="400">
        <v>18</v>
      </c>
      <c r="B61" s="401"/>
      <c r="C61" s="404">
        <f>+'Etapa 1 Identificación'!T15</f>
        <v>0</v>
      </c>
      <c r="D61" s="404">
        <f>+'Etapa 1 Identificación'!T17</f>
        <v>0</v>
      </c>
      <c r="E61" s="406" t="e">
        <f>+'Etapa 1 Identificación'!T28</f>
        <v>#VALUE!</v>
      </c>
      <c r="F61" s="408"/>
      <c r="G61" s="218" t="s">
        <v>448</v>
      </c>
      <c r="H61" s="276"/>
      <c r="I61" s="260"/>
      <c r="J61" s="285" t="str">
        <f>MID(I61,1,1)</f>
        <v/>
      </c>
      <c r="K61" s="281"/>
      <c r="L61" s="285" t="str">
        <f>MID(K61,1,1)</f>
        <v/>
      </c>
      <c r="M61" s="288" t="e">
        <f>(+J61+L61)/2</f>
        <v>#VALUE!</v>
      </c>
      <c r="N61" s="410" t="e">
        <f>IF(J62&lt;" ",M61,AVERAGE(M61,M62))</f>
        <v>#VALUE!</v>
      </c>
      <c r="O61" s="412" t="e">
        <f>IF(F61='Base calculos'!$Q$7,ROUNDUP(E61/N61,0),E61)</f>
        <v>#VALUE!</v>
      </c>
    </row>
    <row r="62" spans="1:15" ht="44.25" customHeight="1" thickTop="1" thickBot="1" x14ac:dyDescent="0.35">
      <c r="A62" s="402"/>
      <c r="B62" s="403"/>
      <c r="C62" s="405"/>
      <c r="D62" s="413"/>
      <c r="E62" s="407"/>
      <c r="F62" s="409"/>
      <c r="G62" s="218" t="s">
        <v>449</v>
      </c>
      <c r="H62" s="276"/>
      <c r="I62" s="260"/>
      <c r="J62" s="285" t="str">
        <f>MID(I62,1,1)</f>
        <v/>
      </c>
      <c r="K62" s="281"/>
      <c r="L62" s="285" t="str">
        <f>MID(K62,1,1)</f>
        <v/>
      </c>
      <c r="M62" s="286" t="e">
        <f>(+J62+L62)/2</f>
        <v>#VALUE!</v>
      </c>
      <c r="N62" s="411"/>
      <c r="O62" s="412"/>
    </row>
    <row r="63" spans="1:15" ht="15.6" thickTop="1" thickBot="1" x14ac:dyDescent="0.35">
      <c r="H63" s="278"/>
    </row>
    <row r="64" spans="1:15" ht="45" customHeight="1" thickTop="1" thickBot="1" x14ac:dyDescent="0.35">
      <c r="A64" s="400">
        <v>19</v>
      </c>
      <c r="B64" s="401"/>
      <c r="C64" s="404">
        <f>+'Etapa 1 Identificación'!U15</f>
        <v>0</v>
      </c>
      <c r="D64" s="404">
        <f>+'Etapa 1 Identificación'!U17</f>
        <v>0</v>
      </c>
      <c r="E64" s="406" t="e">
        <f>+'Etapa 1 Identificación'!U28</f>
        <v>#VALUE!</v>
      </c>
      <c r="F64" s="408"/>
      <c r="G64" s="218" t="s">
        <v>448</v>
      </c>
      <c r="H64" s="276"/>
      <c r="I64" s="260"/>
      <c r="J64" s="285" t="str">
        <f>MID(I64,1,1)</f>
        <v/>
      </c>
      <c r="K64" s="281"/>
      <c r="L64" s="285" t="str">
        <f>MID(K64,1,1)</f>
        <v/>
      </c>
      <c r="M64" s="288" t="e">
        <f>(+J64+L64)/2</f>
        <v>#VALUE!</v>
      </c>
      <c r="N64" s="410" t="e">
        <f>IF(J65&lt;" ",M64,AVERAGE(M64,M65))</f>
        <v>#VALUE!</v>
      </c>
      <c r="O64" s="412" t="e">
        <f>IF(F64='Base calculos'!$Q$7,ROUNDUP(E64/N64,0),E64)</f>
        <v>#VALUE!</v>
      </c>
    </row>
    <row r="65" spans="1:15" ht="44.25" customHeight="1" thickTop="1" thickBot="1" x14ac:dyDescent="0.35">
      <c r="A65" s="402"/>
      <c r="B65" s="403"/>
      <c r="C65" s="405"/>
      <c r="D65" s="413"/>
      <c r="E65" s="407"/>
      <c r="F65" s="409"/>
      <c r="G65" s="218" t="s">
        <v>449</v>
      </c>
      <c r="H65" s="276"/>
      <c r="I65" s="260"/>
      <c r="J65" s="285" t="str">
        <f>MID(I65,1,1)</f>
        <v/>
      </c>
      <c r="K65" s="281"/>
      <c r="L65" s="285" t="str">
        <f>MID(K65,1,1)</f>
        <v/>
      </c>
      <c r="M65" s="286" t="e">
        <f>(+J65+L65)/2</f>
        <v>#VALUE!</v>
      </c>
      <c r="N65" s="411"/>
      <c r="O65" s="412"/>
    </row>
    <row r="66" spans="1:15" ht="15.6" thickTop="1" thickBot="1" x14ac:dyDescent="0.35">
      <c r="H66" s="278"/>
    </row>
    <row r="67" spans="1:15" ht="45" customHeight="1" thickTop="1" thickBot="1" x14ac:dyDescent="0.35">
      <c r="A67" s="400">
        <v>20</v>
      </c>
      <c r="B67" s="401"/>
      <c r="C67" s="404">
        <f>+'Etapa 1 Identificación'!V15</f>
        <v>0</v>
      </c>
      <c r="D67" s="404">
        <f>+'Etapa 1 Identificación'!V17</f>
        <v>0</v>
      </c>
      <c r="E67" s="406" t="e">
        <f>+'Etapa 1 Identificación'!V28</f>
        <v>#VALUE!</v>
      </c>
      <c r="F67" s="408"/>
      <c r="G67" s="218" t="s">
        <v>448</v>
      </c>
      <c r="H67" s="276"/>
      <c r="I67" s="260"/>
      <c r="J67" s="285" t="str">
        <f>MID(I67,1,1)</f>
        <v/>
      </c>
      <c r="K67" s="281"/>
      <c r="L67" s="285" t="str">
        <f>MID(K67,1,1)</f>
        <v/>
      </c>
      <c r="M67" s="288" t="e">
        <f>(+J67+L67)/2</f>
        <v>#VALUE!</v>
      </c>
      <c r="N67" s="410" t="e">
        <f>IF(J68&lt;" ",M67,AVERAGE(M67,M68))</f>
        <v>#VALUE!</v>
      </c>
      <c r="O67" s="412" t="e">
        <f>IF(F67='Base calculos'!$Q$7,ROUNDUP(E67/N67,0),E67)</f>
        <v>#VALUE!</v>
      </c>
    </row>
    <row r="68" spans="1:15" ht="44.25" customHeight="1" thickTop="1" thickBot="1" x14ac:dyDescent="0.35">
      <c r="A68" s="402"/>
      <c r="B68" s="403"/>
      <c r="C68" s="405"/>
      <c r="D68" s="413"/>
      <c r="E68" s="407"/>
      <c r="F68" s="409"/>
      <c r="G68" s="218" t="s">
        <v>449</v>
      </c>
      <c r="H68" s="276"/>
      <c r="I68" s="260"/>
      <c r="J68" s="285" t="str">
        <f>MID(I68,1,1)</f>
        <v/>
      </c>
      <c r="K68" s="281"/>
      <c r="L68" s="285" t="str">
        <f>MID(K68,1,1)</f>
        <v/>
      </c>
      <c r="M68" s="286" t="e">
        <f>(+J68+L68)/2</f>
        <v>#VALUE!</v>
      </c>
      <c r="N68" s="411"/>
      <c r="O68" s="412"/>
    </row>
    <row r="69" spans="1:15" ht="15.6" thickTop="1" thickBot="1" x14ac:dyDescent="0.35">
      <c r="H69" s="278"/>
    </row>
    <row r="70" spans="1:15" ht="45" customHeight="1" thickTop="1" thickBot="1" x14ac:dyDescent="0.35">
      <c r="A70" s="400">
        <v>21</v>
      </c>
      <c r="B70" s="401"/>
      <c r="C70" s="404">
        <f>+'Etapa 1 Identificación'!W15</f>
        <v>0</v>
      </c>
      <c r="D70" s="404">
        <f>+'Etapa 1 Identificación'!W17</f>
        <v>0</v>
      </c>
      <c r="E70" s="406" t="e">
        <f>+'Etapa 1 Identificación'!W28</f>
        <v>#VALUE!</v>
      </c>
      <c r="F70" s="408"/>
      <c r="G70" s="218" t="s">
        <v>448</v>
      </c>
      <c r="H70" s="276"/>
      <c r="I70" s="281"/>
      <c r="J70" s="285" t="str">
        <f>MID(I70,1,1)</f>
        <v/>
      </c>
      <c r="K70" s="281"/>
      <c r="L70" s="285" t="str">
        <f>MID(K70,1,1)</f>
        <v/>
      </c>
      <c r="M70" s="288" t="e">
        <f>(+J70+L70)/2</f>
        <v>#VALUE!</v>
      </c>
      <c r="N70" s="410" t="e">
        <f>IF(J71&lt;" ",M70,AVERAGE(M70,M71))</f>
        <v>#VALUE!</v>
      </c>
      <c r="O70" s="412" t="e">
        <f>IF(F70='Base calculos'!$Q$7,ROUNDUP(E70/N70,0),E70)</f>
        <v>#VALUE!</v>
      </c>
    </row>
    <row r="71" spans="1:15" ht="44.25" customHeight="1" thickTop="1" thickBot="1" x14ac:dyDescent="0.35">
      <c r="A71" s="402"/>
      <c r="B71" s="403"/>
      <c r="C71" s="405"/>
      <c r="D71" s="405"/>
      <c r="E71" s="407"/>
      <c r="F71" s="409"/>
      <c r="G71" s="218" t="s">
        <v>449</v>
      </c>
      <c r="H71" s="276"/>
      <c r="I71" s="281"/>
      <c r="J71" s="285" t="str">
        <f>MID(I71,1,1)</f>
        <v/>
      </c>
      <c r="K71" s="281"/>
      <c r="L71" s="285" t="str">
        <f>MID(K71,1,1)</f>
        <v/>
      </c>
      <c r="M71" s="286" t="e">
        <f>(+J71+L71)/2</f>
        <v>#VALUE!</v>
      </c>
      <c r="N71" s="411"/>
      <c r="O71" s="412"/>
    </row>
    <row r="72" spans="1:15" ht="15.6" thickTop="1" thickBot="1" x14ac:dyDescent="0.35">
      <c r="H72" s="278"/>
    </row>
    <row r="73" spans="1:15" ht="45" customHeight="1" thickTop="1" thickBot="1" x14ac:dyDescent="0.35">
      <c r="A73" s="400">
        <v>22</v>
      </c>
      <c r="B73" s="401"/>
      <c r="C73" s="404">
        <f>+'Etapa 1 Identificación'!X15</f>
        <v>0</v>
      </c>
      <c r="D73" s="404">
        <f>+'Etapa 1 Identificación'!X17</f>
        <v>0</v>
      </c>
      <c r="E73" s="406" t="e">
        <f>+'Etapa 1 Identificación'!X28</f>
        <v>#VALUE!</v>
      </c>
      <c r="F73" s="408"/>
      <c r="G73" s="218" t="s">
        <v>448</v>
      </c>
      <c r="H73" s="276"/>
      <c r="I73" s="281"/>
      <c r="J73" s="285" t="str">
        <f>MID(I73,1,1)</f>
        <v/>
      </c>
      <c r="K73" s="281"/>
      <c r="L73" s="285" t="str">
        <f>MID(K73,1,1)</f>
        <v/>
      </c>
      <c r="M73" s="288" t="e">
        <f>(+J73+L73)/2</f>
        <v>#VALUE!</v>
      </c>
      <c r="N73" s="410" t="e">
        <f>IF(J74&lt;" ",M73,AVERAGE(M73,M74))</f>
        <v>#VALUE!</v>
      </c>
      <c r="O73" s="412" t="e">
        <f>IF(F73='Base calculos'!$Q$7,ROUNDUP(E73/N73,0),E73)</f>
        <v>#VALUE!</v>
      </c>
    </row>
    <row r="74" spans="1:15" ht="44.25" customHeight="1" thickTop="1" thickBot="1" x14ac:dyDescent="0.35">
      <c r="A74" s="402"/>
      <c r="B74" s="403"/>
      <c r="C74" s="405"/>
      <c r="D74" s="405"/>
      <c r="E74" s="407"/>
      <c r="F74" s="409"/>
      <c r="G74" s="218" t="s">
        <v>449</v>
      </c>
      <c r="H74" s="276"/>
      <c r="I74" s="281"/>
      <c r="J74" s="285" t="str">
        <f>MID(I74,1,1)</f>
        <v/>
      </c>
      <c r="K74" s="281"/>
      <c r="L74" s="285" t="str">
        <f>MID(K74,1,1)</f>
        <v/>
      </c>
      <c r="M74" s="286" t="e">
        <f>(+J74+L74)/2</f>
        <v>#VALUE!</v>
      </c>
      <c r="N74" s="411"/>
      <c r="O74" s="412"/>
    </row>
    <row r="75" spans="1:15" ht="15.6" thickTop="1" thickBot="1" x14ac:dyDescent="0.35">
      <c r="H75" s="278"/>
    </row>
    <row r="76" spans="1:15" ht="45" customHeight="1" thickTop="1" thickBot="1" x14ac:dyDescent="0.35">
      <c r="A76" s="400">
        <v>23</v>
      </c>
      <c r="B76" s="401"/>
      <c r="C76" s="404">
        <f>+'Etapa 1 Identificación'!Y15</f>
        <v>0</v>
      </c>
      <c r="D76" s="404">
        <f>+'Etapa 1 Identificación'!Y17</f>
        <v>0</v>
      </c>
      <c r="E76" s="406" t="e">
        <f>+'Etapa 1 Identificación'!Y28</f>
        <v>#VALUE!</v>
      </c>
      <c r="F76" s="408"/>
      <c r="G76" s="218" t="s">
        <v>448</v>
      </c>
      <c r="H76" s="276"/>
      <c r="I76" s="281"/>
      <c r="J76" s="285" t="str">
        <f>MID(I76,1,1)</f>
        <v/>
      </c>
      <c r="K76" s="281"/>
      <c r="L76" s="285" t="str">
        <f>MID(K76,1,1)</f>
        <v/>
      </c>
      <c r="M76" s="288" t="e">
        <f>(+J76+L76)/2</f>
        <v>#VALUE!</v>
      </c>
      <c r="N76" s="410" t="e">
        <f>IF(J77&lt;" ",M76,AVERAGE(M76,M77))</f>
        <v>#VALUE!</v>
      </c>
      <c r="O76" s="412" t="e">
        <f>IF(F76='Base calculos'!$Q$7,ROUNDUP(E76/N76,0),E76)</f>
        <v>#VALUE!</v>
      </c>
    </row>
    <row r="77" spans="1:15" ht="44.25" customHeight="1" thickTop="1" thickBot="1" x14ac:dyDescent="0.35">
      <c r="A77" s="402"/>
      <c r="B77" s="403"/>
      <c r="C77" s="405"/>
      <c r="D77" s="405"/>
      <c r="E77" s="407"/>
      <c r="F77" s="409"/>
      <c r="G77" s="218" t="s">
        <v>449</v>
      </c>
      <c r="H77" s="276"/>
      <c r="I77" s="281"/>
      <c r="J77" s="285" t="str">
        <f>MID(I77,1,1)</f>
        <v/>
      </c>
      <c r="K77" s="281"/>
      <c r="L77" s="285" t="str">
        <f>MID(K77,1,1)</f>
        <v/>
      </c>
      <c r="M77" s="286" t="e">
        <f>(+J77+L77)/2</f>
        <v>#VALUE!</v>
      </c>
      <c r="N77" s="411"/>
      <c r="O77" s="412"/>
    </row>
    <row r="78" spans="1:15" ht="15.6" thickTop="1" thickBot="1" x14ac:dyDescent="0.35">
      <c r="H78" s="278"/>
    </row>
    <row r="79" spans="1:15" ht="45" customHeight="1" thickTop="1" thickBot="1" x14ac:dyDescent="0.35">
      <c r="A79" s="400">
        <v>24</v>
      </c>
      <c r="B79" s="401"/>
      <c r="C79" s="404">
        <f>+'Etapa 1 Identificación'!Z15</f>
        <v>0</v>
      </c>
      <c r="D79" s="404">
        <f>+'Etapa 1 Identificación'!Z17</f>
        <v>0</v>
      </c>
      <c r="E79" s="406" t="e">
        <f>+'Etapa 1 Identificación'!Z28</f>
        <v>#VALUE!</v>
      </c>
      <c r="F79" s="408"/>
      <c r="G79" s="218" t="s">
        <v>448</v>
      </c>
      <c r="H79" s="276"/>
      <c r="I79" s="281"/>
      <c r="J79" s="285" t="str">
        <f>MID(I79,1,1)</f>
        <v/>
      </c>
      <c r="K79" s="281"/>
      <c r="L79" s="285" t="str">
        <f>MID(K79,1,1)</f>
        <v/>
      </c>
      <c r="M79" s="288" t="e">
        <f>(+J79+L79)/2</f>
        <v>#VALUE!</v>
      </c>
      <c r="N79" s="410" t="e">
        <f>IF(J80&lt;" ",M79,AVERAGE(M79,M80))</f>
        <v>#VALUE!</v>
      </c>
      <c r="O79" s="412" t="e">
        <f>IF(F79='Base calculos'!$Q$7,ROUNDUP(E79/N79,0),E79)</f>
        <v>#VALUE!</v>
      </c>
    </row>
    <row r="80" spans="1:15" ht="44.25" customHeight="1" thickTop="1" thickBot="1" x14ac:dyDescent="0.35">
      <c r="A80" s="402"/>
      <c r="B80" s="403"/>
      <c r="C80" s="405"/>
      <c r="D80" s="405"/>
      <c r="E80" s="407"/>
      <c r="F80" s="409"/>
      <c r="G80" s="218" t="s">
        <v>449</v>
      </c>
      <c r="H80" s="276"/>
      <c r="I80" s="281"/>
      <c r="J80" s="285" t="str">
        <f>MID(I80,1,1)</f>
        <v/>
      </c>
      <c r="K80" s="281"/>
      <c r="L80" s="285" t="str">
        <f>MID(K80,1,1)</f>
        <v/>
      </c>
      <c r="M80" s="286" t="e">
        <f>(+J80+L80)/2</f>
        <v>#VALUE!</v>
      </c>
      <c r="N80" s="411"/>
      <c r="O80" s="412"/>
    </row>
    <row r="81" spans="1:15" ht="15.6" thickTop="1" thickBot="1" x14ac:dyDescent="0.35">
      <c r="C81" s="264"/>
      <c r="D81" s="264"/>
      <c r="H81" s="278"/>
    </row>
    <row r="82" spans="1:15" ht="45" customHeight="1" thickTop="1" thickBot="1" x14ac:dyDescent="0.35">
      <c r="A82" s="400">
        <v>25</v>
      </c>
      <c r="B82" s="401"/>
      <c r="C82" s="404">
        <f>+'Etapa 1 Identificación'!AA15</f>
        <v>0</v>
      </c>
      <c r="D82" s="404">
        <f>+'Etapa 1 Identificación'!AA17</f>
        <v>0</v>
      </c>
      <c r="E82" s="406" t="e">
        <f>+'Etapa 1 Identificación'!AA28</f>
        <v>#VALUE!</v>
      </c>
      <c r="F82" s="408"/>
      <c r="G82" s="218" t="s">
        <v>448</v>
      </c>
      <c r="H82" s="276"/>
      <c r="I82" s="281"/>
      <c r="J82" s="285" t="str">
        <f>MID(I82,1,1)</f>
        <v/>
      </c>
      <c r="K82" s="281"/>
      <c r="L82" s="285" t="str">
        <f>MID(K82,1,1)</f>
        <v/>
      </c>
      <c r="M82" s="288" t="e">
        <f>(+J82+L82)/2</f>
        <v>#VALUE!</v>
      </c>
      <c r="N82" s="410" t="e">
        <f>IF(J83&lt;" ",M82,AVERAGE(M82,M83))</f>
        <v>#VALUE!</v>
      </c>
      <c r="O82" s="412" t="e">
        <f>IF(F82='Base calculos'!$Q$7,ROUNDUP(E82/N82,0),E82)</f>
        <v>#VALUE!</v>
      </c>
    </row>
    <row r="83" spans="1:15" ht="44.25" customHeight="1" thickTop="1" thickBot="1" x14ac:dyDescent="0.35">
      <c r="A83" s="402"/>
      <c r="B83" s="403"/>
      <c r="C83" s="405"/>
      <c r="D83" s="405"/>
      <c r="E83" s="407"/>
      <c r="F83" s="409"/>
      <c r="G83" s="218" t="s">
        <v>449</v>
      </c>
      <c r="H83" s="276"/>
      <c r="I83" s="281"/>
      <c r="J83" s="285" t="str">
        <f>MID(I83,1,1)</f>
        <v/>
      </c>
      <c r="K83" s="281"/>
      <c r="L83" s="285" t="str">
        <f>MID(K83,1,1)</f>
        <v/>
      </c>
      <c r="M83" s="286" t="e">
        <f>(+J83+L83)/2</f>
        <v>#VALUE!</v>
      </c>
      <c r="N83" s="411"/>
      <c r="O83" s="412"/>
    </row>
    <row r="84" spans="1:15" ht="15.6" thickTop="1" thickBot="1" x14ac:dyDescent="0.35">
      <c r="C84" s="264"/>
      <c r="D84" s="264"/>
      <c r="H84" s="278"/>
    </row>
    <row r="85" spans="1:15" ht="45" customHeight="1" thickTop="1" thickBot="1" x14ac:dyDescent="0.35">
      <c r="A85" s="400">
        <v>26</v>
      </c>
      <c r="B85" s="401"/>
      <c r="C85" s="404">
        <f>+'Etapa 1 Identificación'!AB15</f>
        <v>0</v>
      </c>
      <c r="D85" s="404">
        <f>+'Etapa 1 Identificación'!AB17</f>
        <v>0</v>
      </c>
      <c r="E85" s="406" t="e">
        <f>+'Etapa 1 Identificación'!AB28</f>
        <v>#VALUE!</v>
      </c>
      <c r="F85" s="408"/>
      <c r="G85" s="218" t="s">
        <v>448</v>
      </c>
      <c r="H85" s="276"/>
      <c r="I85" s="281"/>
      <c r="J85" s="285" t="str">
        <f>MID(I85,1,1)</f>
        <v/>
      </c>
      <c r="K85" s="281"/>
      <c r="L85" s="285" t="str">
        <f>MID(K85,1,1)</f>
        <v/>
      </c>
      <c r="M85" s="288" t="e">
        <f>(+J85+L85)/2</f>
        <v>#VALUE!</v>
      </c>
      <c r="N85" s="410" t="e">
        <f>IF(J86&lt;" ",M85,AVERAGE(M85,M86))</f>
        <v>#VALUE!</v>
      </c>
      <c r="O85" s="412" t="e">
        <f>IF(F85='Base calculos'!$Q$7,ROUNDUP(E85/N85,0),E85)</f>
        <v>#VALUE!</v>
      </c>
    </row>
    <row r="86" spans="1:15" ht="44.25" customHeight="1" thickTop="1" thickBot="1" x14ac:dyDescent="0.35">
      <c r="A86" s="402"/>
      <c r="B86" s="403"/>
      <c r="C86" s="405"/>
      <c r="D86" s="405"/>
      <c r="E86" s="407"/>
      <c r="F86" s="409"/>
      <c r="G86" s="218" t="s">
        <v>449</v>
      </c>
      <c r="H86" s="276"/>
      <c r="I86" s="281"/>
      <c r="J86" s="285" t="str">
        <f>MID(I86,1,1)</f>
        <v/>
      </c>
      <c r="K86" s="281"/>
      <c r="L86" s="285" t="str">
        <f>MID(K86,1,1)</f>
        <v/>
      </c>
      <c r="M86" s="286" t="e">
        <f>(+J86+L86)/2</f>
        <v>#VALUE!</v>
      </c>
      <c r="N86" s="411"/>
      <c r="O86" s="412"/>
    </row>
    <row r="87" spans="1:15" ht="15.6" thickTop="1" thickBot="1" x14ac:dyDescent="0.35">
      <c r="C87" s="264"/>
      <c r="D87" s="264"/>
      <c r="H87" s="278"/>
    </row>
    <row r="88" spans="1:15" ht="45" customHeight="1" thickTop="1" thickBot="1" x14ac:dyDescent="0.35">
      <c r="A88" s="400">
        <v>27</v>
      </c>
      <c r="B88" s="401"/>
      <c r="C88" s="404">
        <f>+'Etapa 1 Identificación'!AC15</f>
        <v>0</v>
      </c>
      <c r="D88" s="404">
        <f>+'Etapa 1 Identificación'!AC17</f>
        <v>0</v>
      </c>
      <c r="E88" s="406" t="e">
        <f>+'Etapa 1 Identificación'!AC28</f>
        <v>#VALUE!</v>
      </c>
      <c r="F88" s="408"/>
      <c r="G88" s="218" t="s">
        <v>448</v>
      </c>
      <c r="H88" s="276"/>
      <c r="I88" s="281"/>
      <c r="J88" s="285" t="str">
        <f>MID(I88,1,1)</f>
        <v/>
      </c>
      <c r="K88" s="281"/>
      <c r="L88" s="285" t="str">
        <f>MID(K88,1,1)</f>
        <v/>
      </c>
      <c r="M88" s="288" t="e">
        <f>(+J88+L88)/2</f>
        <v>#VALUE!</v>
      </c>
      <c r="N88" s="410" t="e">
        <f>IF(J89&lt;" ",M88,AVERAGE(M88,M89))</f>
        <v>#VALUE!</v>
      </c>
      <c r="O88" s="412" t="e">
        <f>IF(F88='Base calculos'!$Q$7,ROUNDUP(E88/N88,0),E88)</f>
        <v>#VALUE!</v>
      </c>
    </row>
    <row r="89" spans="1:15" ht="44.25" customHeight="1" thickTop="1" thickBot="1" x14ac:dyDescent="0.35">
      <c r="A89" s="402"/>
      <c r="B89" s="403"/>
      <c r="C89" s="405"/>
      <c r="D89" s="405"/>
      <c r="E89" s="407"/>
      <c r="F89" s="409"/>
      <c r="G89" s="218" t="s">
        <v>449</v>
      </c>
      <c r="H89" s="276"/>
      <c r="I89" s="281"/>
      <c r="J89" s="285" t="str">
        <f>MID(I89,1,1)</f>
        <v/>
      </c>
      <c r="K89" s="281"/>
      <c r="L89" s="285" t="str">
        <f>MID(K89,1,1)</f>
        <v/>
      </c>
      <c r="M89" s="286" t="e">
        <f>(+J89+L89)/2</f>
        <v>#VALUE!</v>
      </c>
      <c r="N89" s="411"/>
      <c r="O89" s="412"/>
    </row>
    <row r="90" spans="1:15" ht="15.6" thickTop="1" thickBot="1" x14ac:dyDescent="0.35">
      <c r="C90" s="264"/>
      <c r="D90" s="264"/>
      <c r="H90" s="278"/>
    </row>
    <row r="91" spans="1:15" ht="45" customHeight="1" thickTop="1" thickBot="1" x14ac:dyDescent="0.35">
      <c r="A91" s="400">
        <v>28</v>
      </c>
      <c r="B91" s="401"/>
      <c r="C91" s="404">
        <f>+'Etapa 1 Identificación'!AD15</f>
        <v>0</v>
      </c>
      <c r="D91" s="404">
        <f>+'Etapa 1 Identificación'!AD17</f>
        <v>0</v>
      </c>
      <c r="E91" s="406" t="e">
        <f>+'Etapa 1 Identificación'!AD28</f>
        <v>#VALUE!</v>
      </c>
      <c r="F91" s="408"/>
      <c r="G91" s="218" t="s">
        <v>448</v>
      </c>
      <c r="H91" s="276"/>
      <c r="I91" s="281"/>
      <c r="J91" s="285" t="str">
        <f>MID(I91,1,1)</f>
        <v/>
      </c>
      <c r="K91" s="281"/>
      <c r="L91" s="285" t="str">
        <f>MID(K91,1,1)</f>
        <v/>
      </c>
      <c r="M91" s="288" t="e">
        <f>(+J91+L91)/2</f>
        <v>#VALUE!</v>
      </c>
      <c r="N91" s="410" t="e">
        <f>IF(J92&lt;" ",M91,AVERAGE(M91,M92))</f>
        <v>#VALUE!</v>
      </c>
      <c r="O91" s="412" t="e">
        <f>IF(F91='Base calculos'!$Q$7,ROUNDUP(E91/N91,0),E91)</f>
        <v>#VALUE!</v>
      </c>
    </row>
    <row r="92" spans="1:15" ht="44.25" customHeight="1" thickTop="1" thickBot="1" x14ac:dyDescent="0.35">
      <c r="A92" s="402"/>
      <c r="B92" s="403"/>
      <c r="C92" s="405"/>
      <c r="D92" s="405"/>
      <c r="E92" s="407"/>
      <c r="F92" s="409"/>
      <c r="G92" s="218" t="s">
        <v>449</v>
      </c>
      <c r="H92" s="276"/>
      <c r="I92" s="281"/>
      <c r="J92" s="285" t="str">
        <f>MID(I92,1,1)</f>
        <v/>
      </c>
      <c r="K92" s="281"/>
      <c r="L92" s="285" t="str">
        <f>MID(K92,1,1)</f>
        <v/>
      </c>
      <c r="M92" s="286" t="e">
        <f>(+J92+L92)/2</f>
        <v>#VALUE!</v>
      </c>
      <c r="N92" s="411"/>
      <c r="O92" s="412"/>
    </row>
    <row r="93" spans="1:15" ht="15.6" thickTop="1" thickBot="1" x14ac:dyDescent="0.35">
      <c r="C93" s="264"/>
      <c r="D93" s="264"/>
      <c r="H93" s="278"/>
    </row>
    <row r="94" spans="1:15" ht="45" customHeight="1" thickTop="1" thickBot="1" x14ac:dyDescent="0.35">
      <c r="A94" s="400">
        <v>29</v>
      </c>
      <c r="B94" s="401"/>
      <c r="C94" s="404">
        <f>+'Etapa 1 Identificación'!AE15</f>
        <v>0</v>
      </c>
      <c r="D94" s="404">
        <f>+'Etapa 1 Identificación'!AE17</f>
        <v>0</v>
      </c>
      <c r="E94" s="406" t="e">
        <f>+'Etapa 1 Identificación'!AE28</f>
        <v>#VALUE!</v>
      </c>
      <c r="F94" s="408"/>
      <c r="G94" s="218" t="s">
        <v>448</v>
      </c>
      <c r="H94" s="276"/>
      <c r="I94" s="281"/>
      <c r="J94" s="285" t="str">
        <f>MID(I94,1,1)</f>
        <v/>
      </c>
      <c r="K94" s="281"/>
      <c r="L94" s="285" t="str">
        <f>MID(K94,1,1)</f>
        <v/>
      </c>
      <c r="M94" s="288" t="e">
        <f>(+J94+L94)/2</f>
        <v>#VALUE!</v>
      </c>
      <c r="N94" s="410" t="e">
        <f>IF(J95&lt;" ",M94,AVERAGE(M94,M95))</f>
        <v>#VALUE!</v>
      </c>
      <c r="O94" s="412" t="e">
        <f>IF(F94='Base calculos'!$Q$7,ROUNDUP(E94/N94,0),E94)</f>
        <v>#VALUE!</v>
      </c>
    </row>
    <row r="95" spans="1:15" ht="44.25" customHeight="1" thickTop="1" thickBot="1" x14ac:dyDescent="0.35">
      <c r="A95" s="402"/>
      <c r="B95" s="403"/>
      <c r="C95" s="405"/>
      <c r="D95" s="405"/>
      <c r="E95" s="407"/>
      <c r="F95" s="409"/>
      <c r="G95" s="218" t="s">
        <v>449</v>
      </c>
      <c r="H95" s="276"/>
      <c r="I95" s="281"/>
      <c r="J95" s="285" t="str">
        <f>MID(I95,1,1)</f>
        <v/>
      </c>
      <c r="K95" s="281"/>
      <c r="L95" s="285" t="str">
        <f>MID(K95,1,1)</f>
        <v/>
      </c>
      <c r="M95" s="286" t="e">
        <f>(+J95+L95)/2</f>
        <v>#VALUE!</v>
      </c>
      <c r="N95" s="411"/>
      <c r="O95" s="412"/>
    </row>
    <row r="96" spans="1:15" ht="15.6" thickTop="1" thickBot="1" x14ac:dyDescent="0.35">
      <c r="C96" s="264"/>
      <c r="D96" s="264"/>
      <c r="H96" s="278"/>
    </row>
    <row r="97" spans="1:15" ht="45" customHeight="1" thickTop="1" thickBot="1" x14ac:dyDescent="0.35">
      <c r="A97" s="400">
        <v>30</v>
      </c>
      <c r="B97" s="401"/>
      <c r="C97" s="404">
        <f>+'Etapa 1 Identificación'!AF15</f>
        <v>0</v>
      </c>
      <c r="D97" s="404">
        <f>+'Etapa 1 Identificación'!AF17</f>
        <v>0</v>
      </c>
      <c r="E97" s="406" t="e">
        <f>+'Etapa 1 Identificación'!AF28</f>
        <v>#VALUE!</v>
      </c>
      <c r="F97" s="408"/>
      <c r="G97" s="218" t="s">
        <v>448</v>
      </c>
      <c r="H97" s="276"/>
      <c r="I97" s="281"/>
      <c r="J97" s="285" t="str">
        <f>MID(I97,1,1)</f>
        <v/>
      </c>
      <c r="K97" s="281"/>
      <c r="L97" s="285" t="str">
        <f>MID(K97,1,1)</f>
        <v/>
      </c>
      <c r="M97" s="288" t="e">
        <f>(+J97+L97)/2</f>
        <v>#VALUE!</v>
      </c>
      <c r="N97" s="410" t="e">
        <f>IF(J98&lt;" ",M97,AVERAGE(M97,M98))</f>
        <v>#VALUE!</v>
      </c>
      <c r="O97" s="412" t="e">
        <f>IF(F97='Base calculos'!$Q$7,ROUNDUP(E97/N97,0),E97)</f>
        <v>#VALUE!</v>
      </c>
    </row>
    <row r="98" spans="1:15" ht="44.25" customHeight="1" thickTop="1" thickBot="1" x14ac:dyDescent="0.35">
      <c r="A98" s="402"/>
      <c r="B98" s="403"/>
      <c r="C98" s="405"/>
      <c r="D98" s="405"/>
      <c r="E98" s="407"/>
      <c r="F98" s="409"/>
      <c r="G98" s="218" t="s">
        <v>449</v>
      </c>
      <c r="H98" s="276"/>
      <c r="I98" s="281"/>
      <c r="J98" s="285" t="str">
        <f>MID(I98,1,1)</f>
        <v/>
      </c>
      <c r="K98" s="281"/>
      <c r="L98" s="285" t="str">
        <f>MID(K98,1,1)</f>
        <v/>
      </c>
      <c r="M98" s="286" t="e">
        <f>(+J98+L98)/2</f>
        <v>#VALUE!</v>
      </c>
      <c r="N98" s="411"/>
      <c r="O98" s="412"/>
    </row>
    <row r="99" spans="1:15" ht="15.6" thickTop="1" thickBot="1" x14ac:dyDescent="0.35">
      <c r="C99" s="264"/>
      <c r="D99" s="264"/>
      <c r="H99" s="278"/>
    </row>
    <row r="100" spans="1:15" ht="45" customHeight="1" thickTop="1" thickBot="1" x14ac:dyDescent="0.35">
      <c r="A100" s="400">
        <v>31</v>
      </c>
      <c r="B100" s="401"/>
      <c r="C100" s="404">
        <f>+'Etapa 1 Identificación'!AG15</f>
        <v>0</v>
      </c>
      <c r="D100" s="404">
        <f>+'Etapa 1 Identificación'!AG17</f>
        <v>0</v>
      </c>
      <c r="E100" s="406" t="e">
        <f>+'Etapa 1 Identificación'!AG28</f>
        <v>#VALUE!</v>
      </c>
      <c r="F100" s="408"/>
      <c r="G100" s="218" t="s">
        <v>448</v>
      </c>
      <c r="H100" s="276"/>
      <c r="I100" s="281"/>
      <c r="J100" s="285" t="str">
        <f>MID(I100,1,1)</f>
        <v/>
      </c>
      <c r="K100" s="281"/>
      <c r="L100" s="285" t="str">
        <f>MID(K100,1,1)</f>
        <v/>
      </c>
      <c r="M100" s="288" t="e">
        <f>(+J100+L100)/2</f>
        <v>#VALUE!</v>
      </c>
      <c r="N100" s="410" t="e">
        <f>IF(J101&lt;" ",M100,AVERAGE(M100,M101))</f>
        <v>#VALUE!</v>
      </c>
      <c r="O100" s="412" t="e">
        <f>IF(F100='Base calculos'!$Q$7,ROUNDUP(E100/N100,0),E100)</f>
        <v>#VALUE!</v>
      </c>
    </row>
    <row r="101" spans="1:15" ht="44.25" customHeight="1" thickTop="1" thickBot="1" x14ac:dyDescent="0.35">
      <c r="A101" s="402"/>
      <c r="B101" s="403"/>
      <c r="C101" s="405"/>
      <c r="D101" s="405"/>
      <c r="E101" s="407"/>
      <c r="F101" s="409"/>
      <c r="G101" s="218" t="s">
        <v>449</v>
      </c>
      <c r="H101" s="276"/>
      <c r="I101" s="281"/>
      <c r="J101" s="285" t="str">
        <f>MID(I101,1,1)</f>
        <v/>
      </c>
      <c r="K101" s="281"/>
      <c r="L101" s="285" t="str">
        <f>MID(K101,1,1)</f>
        <v/>
      </c>
      <c r="M101" s="286" t="e">
        <f>(+J101+L101)/2</f>
        <v>#VALUE!</v>
      </c>
      <c r="N101" s="411"/>
      <c r="O101" s="412"/>
    </row>
    <row r="102" spans="1:15" ht="15.6" thickTop="1" thickBot="1" x14ac:dyDescent="0.35">
      <c r="C102" s="264"/>
      <c r="D102" s="264"/>
      <c r="H102" s="278"/>
    </row>
    <row r="103" spans="1:15" ht="45" customHeight="1" thickTop="1" thickBot="1" x14ac:dyDescent="0.35">
      <c r="A103" s="400">
        <v>32</v>
      </c>
      <c r="B103" s="401"/>
      <c r="C103" s="404">
        <f>+'Etapa 1 Identificación'!AH15</f>
        <v>0</v>
      </c>
      <c r="D103" s="404">
        <f>+'Etapa 1 Identificación'!AH17</f>
        <v>0</v>
      </c>
      <c r="E103" s="406" t="e">
        <f>+'Etapa 1 Identificación'!AH28</f>
        <v>#VALUE!</v>
      </c>
      <c r="F103" s="408"/>
      <c r="G103" s="218" t="s">
        <v>448</v>
      </c>
      <c r="H103" s="276"/>
      <c r="I103" s="281"/>
      <c r="J103" s="285" t="str">
        <f>MID(I103,1,1)</f>
        <v/>
      </c>
      <c r="K103" s="281"/>
      <c r="L103" s="285" t="str">
        <f>MID(K103,1,1)</f>
        <v/>
      </c>
      <c r="M103" s="288" t="e">
        <f>(+J103+L103)/2</f>
        <v>#VALUE!</v>
      </c>
      <c r="N103" s="410" t="e">
        <f>IF(J104&lt;" ",M103,AVERAGE(M103,M104))</f>
        <v>#VALUE!</v>
      </c>
      <c r="O103" s="412" t="e">
        <f>IF(F103='Base calculos'!$Q$7,ROUNDUP(E103/N103,0),E103)</f>
        <v>#VALUE!</v>
      </c>
    </row>
    <row r="104" spans="1:15" ht="44.25" customHeight="1" thickTop="1" thickBot="1" x14ac:dyDescent="0.35">
      <c r="A104" s="402"/>
      <c r="B104" s="403"/>
      <c r="C104" s="405"/>
      <c r="D104" s="405"/>
      <c r="E104" s="407"/>
      <c r="F104" s="409"/>
      <c r="G104" s="218" t="s">
        <v>449</v>
      </c>
      <c r="H104" s="276"/>
      <c r="I104" s="281"/>
      <c r="J104" s="285" t="str">
        <f>MID(I104,1,1)</f>
        <v/>
      </c>
      <c r="K104" s="281"/>
      <c r="L104" s="285" t="str">
        <f>MID(K104,1,1)</f>
        <v/>
      </c>
      <c r="M104" s="286" t="e">
        <f>(+J104+L104)/2</f>
        <v>#VALUE!</v>
      </c>
      <c r="N104" s="411"/>
      <c r="O104" s="412"/>
    </row>
    <row r="105" spans="1:15" ht="15.6" thickTop="1" thickBot="1" x14ac:dyDescent="0.35">
      <c r="C105" s="264"/>
      <c r="D105" s="264"/>
      <c r="H105" s="278"/>
    </row>
    <row r="106" spans="1:15" ht="45" customHeight="1" thickTop="1" thickBot="1" x14ac:dyDescent="0.35">
      <c r="A106" s="400">
        <v>33</v>
      </c>
      <c r="B106" s="401"/>
      <c r="C106" s="404">
        <f>+'Etapa 1 Identificación'!AI15</f>
        <v>0</v>
      </c>
      <c r="D106" s="404">
        <f>+'Etapa 1 Identificación'!AI17</f>
        <v>0</v>
      </c>
      <c r="E106" s="406" t="e">
        <f>+'Etapa 1 Identificación'!AI28</f>
        <v>#VALUE!</v>
      </c>
      <c r="F106" s="408"/>
      <c r="G106" s="218" t="s">
        <v>448</v>
      </c>
      <c r="H106" s="276"/>
      <c r="I106" s="281"/>
      <c r="J106" s="285" t="str">
        <f>MID(I106,1,1)</f>
        <v/>
      </c>
      <c r="K106" s="281"/>
      <c r="L106" s="285" t="str">
        <f>MID(K106,1,1)</f>
        <v/>
      </c>
      <c r="M106" s="288" t="e">
        <f>(+J106+L106)/2</f>
        <v>#VALUE!</v>
      </c>
      <c r="N106" s="410" t="e">
        <f>IF(J107&lt;" ",M106,AVERAGE(M106,M107))</f>
        <v>#VALUE!</v>
      </c>
      <c r="O106" s="412" t="e">
        <f>IF(F106='Base calculos'!$Q$7,ROUNDUP(E106/N106,0),E106)</f>
        <v>#VALUE!</v>
      </c>
    </row>
    <row r="107" spans="1:15" ht="44.25" customHeight="1" thickTop="1" thickBot="1" x14ac:dyDescent="0.35">
      <c r="A107" s="402"/>
      <c r="B107" s="403"/>
      <c r="C107" s="405"/>
      <c r="D107" s="405"/>
      <c r="E107" s="407"/>
      <c r="F107" s="409"/>
      <c r="G107" s="218" t="s">
        <v>449</v>
      </c>
      <c r="H107" s="276"/>
      <c r="I107" s="281"/>
      <c r="J107" s="285" t="str">
        <f>MID(I107,1,1)</f>
        <v/>
      </c>
      <c r="K107" s="281"/>
      <c r="L107" s="285" t="str">
        <f>MID(K107,1,1)</f>
        <v/>
      </c>
      <c r="M107" s="286" t="e">
        <f>(+J107+L107)/2</f>
        <v>#VALUE!</v>
      </c>
      <c r="N107" s="411"/>
      <c r="O107" s="412"/>
    </row>
    <row r="108" spans="1:15" ht="15.6" thickTop="1" thickBot="1" x14ac:dyDescent="0.35">
      <c r="C108" s="264"/>
      <c r="D108" s="264"/>
      <c r="H108" s="278"/>
    </row>
    <row r="109" spans="1:15" ht="45" customHeight="1" thickTop="1" thickBot="1" x14ac:dyDescent="0.35">
      <c r="A109" s="400">
        <v>34</v>
      </c>
      <c r="B109" s="401"/>
      <c r="C109" s="404">
        <f>+'Etapa 1 Identificación'!AJ15</f>
        <v>0</v>
      </c>
      <c r="D109" s="404">
        <f>+'Etapa 1 Identificación'!AJ17</f>
        <v>0</v>
      </c>
      <c r="E109" s="406" t="e">
        <f>+'Etapa 1 Identificación'!AJ28</f>
        <v>#VALUE!</v>
      </c>
      <c r="F109" s="408"/>
      <c r="G109" s="218" t="s">
        <v>448</v>
      </c>
      <c r="H109" s="276"/>
      <c r="I109" s="281"/>
      <c r="J109" s="285" t="str">
        <f>MID(I109,1,1)</f>
        <v/>
      </c>
      <c r="K109" s="281"/>
      <c r="L109" s="285" t="str">
        <f>MID(K109,1,1)</f>
        <v/>
      </c>
      <c r="M109" s="288" t="e">
        <f>(+J109+L109)/2</f>
        <v>#VALUE!</v>
      </c>
      <c r="N109" s="410" t="e">
        <f>IF(J110&lt;" ",M109,AVERAGE(M109,M110))</f>
        <v>#VALUE!</v>
      </c>
      <c r="O109" s="412" t="e">
        <f>IF(F109='Base calculos'!$Q$7,ROUNDUP(E109/N109,0),E109)</f>
        <v>#VALUE!</v>
      </c>
    </row>
    <row r="110" spans="1:15" ht="44.25" customHeight="1" thickTop="1" thickBot="1" x14ac:dyDescent="0.35">
      <c r="A110" s="402"/>
      <c r="B110" s="403"/>
      <c r="C110" s="405"/>
      <c r="D110" s="405"/>
      <c r="E110" s="407"/>
      <c r="F110" s="409"/>
      <c r="G110" s="218" t="s">
        <v>449</v>
      </c>
      <c r="H110" s="276"/>
      <c r="I110" s="281"/>
      <c r="J110" s="285" t="str">
        <f>MID(I110,1,1)</f>
        <v/>
      </c>
      <c r="K110" s="281"/>
      <c r="L110" s="285" t="str">
        <f>MID(K110,1,1)</f>
        <v/>
      </c>
      <c r="M110" s="286" t="e">
        <f>(+J110+L110)/2</f>
        <v>#VALUE!</v>
      </c>
      <c r="N110" s="411"/>
      <c r="O110" s="412"/>
    </row>
    <row r="111" spans="1:15" ht="15.6" thickTop="1" thickBot="1" x14ac:dyDescent="0.35">
      <c r="C111" s="264"/>
      <c r="D111" s="264"/>
      <c r="H111" s="278"/>
    </row>
    <row r="112" spans="1:15" ht="45" customHeight="1" thickTop="1" thickBot="1" x14ac:dyDescent="0.35">
      <c r="A112" s="400">
        <v>35</v>
      </c>
      <c r="B112" s="401"/>
      <c r="C112" s="404">
        <f>+'Etapa 1 Identificación'!AK15</f>
        <v>0</v>
      </c>
      <c r="D112" s="404">
        <f>+'Etapa 1 Identificación'!AK17</f>
        <v>0</v>
      </c>
      <c r="E112" s="406" t="e">
        <f>+'Etapa 1 Identificación'!AK28</f>
        <v>#VALUE!</v>
      </c>
      <c r="F112" s="408"/>
      <c r="G112" s="218" t="s">
        <v>448</v>
      </c>
      <c r="H112" s="276"/>
      <c r="I112" s="281"/>
      <c r="J112" s="285" t="str">
        <f>MID(I112,1,1)</f>
        <v/>
      </c>
      <c r="K112" s="281"/>
      <c r="L112" s="285" t="str">
        <f>MID(K112,1,1)</f>
        <v/>
      </c>
      <c r="M112" s="288" t="e">
        <f>(+J112+L112)/2</f>
        <v>#VALUE!</v>
      </c>
      <c r="N112" s="410" t="e">
        <f>IF(J113&lt;" ",M112,AVERAGE(M112,M113))</f>
        <v>#VALUE!</v>
      </c>
      <c r="O112" s="412" t="e">
        <f>IF(F112='Base calculos'!$Q$7,ROUNDUP(E112/N112,0),E112)</f>
        <v>#VALUE!</v>
      </c>
    </row>
    <row r="113" spans="1:15" ht="44.25" customHeight="1" thickTop="1" thickBot="1" x14ac:dyDescent="0.35">
      <c r="A113" s="402"/>
      <c r="B113" s="403"/>
      <c r="C113" s="405"/>
      <c r="D113" s="405"/>
      <c r="E113" s="407"/>
      <c r="F113" s="409"/>
      <c r="G113" s="218" t="s">
        <v>449</v>
      </c>
      <c r="H113" s="276"/>
      <c r="I113" s="281"/>
      <c r="J113" s="285" t="str">
        <f>MID(I113,1,1)</f>
        <v/>
      </c>
      <c r="K113" s="281"/>
      <c r="L113" s="285" t="str">
        <f>MID(K113,1,1)</f>
        <v/>
      </c>
      <c r="M113" s="286" t="e">
        <f>(+J113+L113)/2</f>
        <v>#VALUE!</v>
      </c>
      <c r="N113" s="411"/>
      <c r="O113" s="412"/>
    </row>
    <row r="114" spans="1:15" ht="15.6" thickTop="1" thickBot="1" x14ac:dyDescent="0.35">
      <c r="C114" s="264"/>
      <c r="D114" s="264"/>
      <c r="H114" s="278"/>
    </row>
    <row r="115" spans="1:15" ht="45" customHeight="1" thickTop="1" thickBot="1" x14ac:dyDescent="0.35">
      <c r="A115" s="400">
        <v>36</v>
      </c>
      <c r="B115" s="401"/>
      <c r="C115" s="404">
        <f>+'Etapa 1 Identificación'!AL15</f>
        <v>0</v>
      </c>
      <c r="D115" s="404">
        <f>+'Etapa 1 Identificación'!AL17</f>
        <v>0</v>
      </c>
      <c r="E115" s="406" t="e">
        <f>+'Etapa 1 Identificación'!AL28</f>
        <v>#VALUE!</v>
      </c>
      <c r="F115" s="408"/>
      <c r="G115" s="218" t="s">
        <v>448</v>
      </c>
      <c r="H115" s="276"/>
      <c r="I115" s="281"/>
      <c r="J115" s="285" t="str">
        <f>MID(I115,1,1)</f>
        <v/>
      </c>
      <c r="K115" s="281"/>
      <c r="L115" s="285" t="str">
        <f>MID(K115,1,1)</f>
        <v/>
      </c>
      <c r="M115" s="288" t="e">
        <f>(+J115+L115)/2</f>
        <v>#VALUE!</v>
      </c>
      <c r="N115" s="410" t="e">
        <f>IF(J116&lt;" ",M115,AVERAGE(M115,M116))</f>
        <v>#VALUE!</v>
      </c>
      <c r="O115" s="412" t="e">
        <f>IF(F115='Base calculos'!$Q$7,ROUNDUP(E115/N115,0),E115)</f>
        <v>#VALUE!</v>
      </c>
    </row>
    <row r="116" spans="1:15" ht="44.25" customHeight="1" thickTop="1" thickBot="1" x14ac:dyDescent="0.35">
      <c r="A116" s="402"/>
      <c r="B116" s="403"/>
      <c r="C116" s="405"/>
      <c r="D116" s="405"/>
      <c r="E116" s="407"/>
      <c r="F116" s="409"/>
      <c r="G116" s="218" t="s">
        <v>449</v>
      </c>
      <c r="H116" s="276"/>
      <c r="I116" s="281"/>
      <c r="J116" s="285" t="str">
        <f>MID(I116,1,1)</f>
        <v/>
      </c>
      <c r="K116" s="281"/>
      <c r="L116" s="285" t="str">
        <f>MID(K116,1,1)</f>
        <v/>
      </c>
      <c r="M116" s="286" t="e">
        <f>(+J116+L116)/2</f>
        <v>#VALUE!</v>
      </c>
      <c r="N116" s="411"/>
      <c r="O116" s="412"/>
    </row>
    <row r="117" spans="1:15" ht="15.6" thickTop="1" thickBot="1" x14ac:dyDescent="0.35">
      <c r="C117" s="264"/>
      <c r="D117" s="264"/>
      <c r="H117" s="278"/>
    </row>
    <row r="118" spans="1:15" ht="45" customHeight="1" thickTop="1" thickBot="1" x14ac:dyDescent="0.35">
      <c r="A118" s="400">
        <v>37</v>
      </c>
      <c r="B118" s="401"/>
      <c r="C118" s="404">
        <f>+'Etapa 1 Identificación'!AM15</f>
        <v>0</v>
      </c>
      <c r="D118" s="404">
        <f>+'Etapa 1 Identificación'!AM17</f>
        <v>0</v>
      </c>
      <c r="E118" s="406" t="e">
        <f>+'Etapa 1 Identificación'!AM28</f>
        <v>#VALUE!</v>
      </c>
      <c r="F118" s="408"/>
      <c r="G118" s="218" t="s">
        <v>448</v>
      </c>
      <c r="H118" s="276"/>
      <c r="I118" s="281"/>
      <c r="J118" s="285" t="str">
        <f>MID(I118,1,1)</f>
        <v/>
      </c>
      <c r="K118" s="281"/>
      <c r="L118" s="285" t="str">
        <f>MID(K118,1,1)</f>
        <v/>
      </c>
      <c r="M118" s="288" t="e">
        <f>(+J118+L118)/2</f>
        <v>#VALUE!</v>
      </c>
      <c r="N118" s="410" t="e">
        <f>IF(J119&lt;" ",M118,AVERAGE(M118,M119))</f>
        <v>#VALUE!</v>
      </c>
      <c r="O118" s="412" t="e">
        <f>IF(F118='Base calculos'!$Q$7,ROUNDUP(E118/N118,0),E118)</f>
        <v>#VALUE!</v>
      </c>
    </row>
    <row r="119" spans="1:15" ht="44.25" customHeight="1" thickTop="1" thickBot="1" x14ac:dyDescent="0.35">
      <c r="A119" s="402"/>
      <c r="B119" s="403"/>
      <c r="C119" s="405"/>
      <c r="D119" s="405"/>
      <c r="E119" s="407"/>
      <c r="F119" s="409"/>
      <c r="G119" s="218" t="s">
        <v>449</v>
      </c>
      <c r="H119" s="276"/>
      <c r="I119" s="281"/>
      <c r="J119" s="285" t="str">
        <f>MID(I119,1,1)</f>
        <v/>
      </c>
      <c r="K119" s="281"/>
      <c r="L119" s="285" t="str">
        <f>MID(K119,1,1)</f>
        <v/>
      </c>
      <c r="M119" s="286" t="e">
        <f>(+J119+L119)/2</f>
        <v>#VALUE!</v>
      </c>
      <c r="N119" s="411"/>
      <c r="O119" s="412"/>
    </row>
    <row r="120" spans="1:15" ht="15.6" thickTop="1" thickBot="1" x14ac:dyDescent="0.35">
      <c r="C120" s="264"/>
      <c r="D120" s="264"/>
      <c r="H120" s="278"/>
    </row>
    <row r="121" spans="1:15" ht="45" customHeight="1" thickTop="1" thickBot="1" x14ac:dyDescent="0.35">
      <c r="A121" s="400">
        <v>38</v>
      </c>
      <c r="B121" s="401"/>
      <c r="C121" s="404">
        <f>+'Etapa 1 Identificación'!AN15</f>
        <v>0</v>
      </c>
      <c r="D121" s="404">
        <f>+'Etapa 1 Identificación'!AN17</f>
        <v>0</v>
      </c>
      <c r="E121" s="406" t="e">
        <f>+'Etapa 1 Identificación'!AN28</f>
        <v>#VALUE!</v>
      </c>
      <c r="F121" s="408"/>
      <c r="G121" s="218" t="s">
        <v>448</v>
      </c>
      <c r="H121" s="276"/>
      <c r="I121" s="281"/>
      <c r="J121" s="285" t="str">
        <f>MID(I121,1,1)</f>
        <v/>
      </c>
      <c r="K121" s="281"/>
      <c r="L121" s="285" t="str">
        <f>MID(K121,1,1)</f>
        <v/>
      </c>
      <c r="M121" s="288" t="e">
        <f>(+J121+L121)/2</f>
        <v>#VALUE!</v>
      </c>
      <c r="N121" s="410" t="e">
        <f>IF(J122&lt;" ",M121,AVERAGE(M121,M122))</f>
        <v>#VALUE!</v>
      </c>
      <c r="O121" s="412" t="e">
        <f>IF(F121='Base calculos'!$Q$7,ROUNDUP(E121/N121,0),E121)</f>
        <v>#VALUE!</v>
      </c>
    </row>
    <row r="122" spans="1:15" ht="44.25" customHeight="1" thickTop="1" thickBot="1" x14ac:dyDescent="0.35">
      <c r="A122" s="402"/>
      <c r="B122" s="403"/>
      <c r="C122" s="405"/>
      <c r="D122" s="405"/>
      <c r="E122" s="407"/>
      <c r="F122" s="409"/>
      <c r="G122" s="218" t="s">
        <v>449</v>
      </c>
      <c r="H122" s="276"/>
      <c r="I122" s="281"/>
      <c r="J122" s="285" t="str">
        <f>MID(I122,1,1)</f>
        <v/>
      </c>
      <c r="K122" s="281"/>
      <c r="L122" s="285" t="str">
        <f>MID(K122,1,1)</f>
        <v/>
      </c>
      <c r="M122" s="286" t="e">
        <f>(+J122+L122)/2</f>
        <v>#VALUE!</v>
      </c>
      <c r="N122" s="411"/>
      <c r="O122" s="412"/>
    </row>
    <row r="123" spans="1:15" ht="15.6" thickTop="1" thickBot="1" x14ac:dyDescent="0.35">
      <c r="C123" s="264"/>
      <c r="D123" s="264"/>
      <c r="H123" s="278"/>
    </row>
    <row r="124" spans="1:15" ht="45" customHeight="1" thickTop="1" thickBot="1" x14ac:dyDescent="0.35">
      <c r="A124" s="400">
        <v>39</v>
      </c>
      <c r="B124" s="401"/>
      <c r="C124" s="404">
        <f>+'Etapa 1 Identificación'!AO15</f>
        <v>0</v>
      </c>
      <c r="D124" s="404">
        <f>+'Etapa 1 Identificación'!AO17</f>
        <v>0</v>
      </c>
      <c r="E124" s="406" t="e">
        <f>+'Etapa 1 Identificación'!AO28</f>
        <v>#VALUE!</v>
      </c>
      <c r="F124" s="408"/>
      <c r="G124" s="218" t="s">
        <v>448</v>
      </c>
      <c r="H124" s="276"/>
      <c r="I124" s="281"/>
      <c r="J124" s="285" t="str">
        <f>MID(I124,1,1)</f>
        <v/>
      </c>
      <c r="K124" s="281"/>
      <c r="L124" s="285" t="str">
        <f>MID(K124,1,1)</f>
        <v/>
      </c>
      <c r="M124" s="288" t="e">
        <f>(+J124+L124)/2</f>
        <v>#VALUE!</v>
      </c>
      <c r="N124" s="410" t="e">
        <f>IF(J125&lt;" ",M124,AVERAGE(M124,M125))</f>
        <v>#VALUE!</v>
      </c>
      <c r="O124" s="412" t="e">
        <f>IF(F124='Base calculos'!$Q$7,ROUNDUP(E124/N124,0),E124)</f>
        <v>#VALUE!</v>
      </c>
    </row>
    <row r="125" spans="1:15" ht="44.25" customHeight="1" thickTop="1" thickBot="1" x14ac:dyDescent="0.35">
      <c r="A125" s="402"/>
      <c r="B125" s="403"/>
      <c r="C125" s="405"/>
      <c r="D125" s="405"/>
      <c r="E125" s="407"/>
      <c r="F125" s="409"/>
      <c r="G125" s="218" t="s">
        <v>449</v>
      </c>
      <c r="H125" s="276"/>
      <c r="I125" s="281"/>
      <c r="J125" s="285" t="str">
        <f>MID(I125,1,1)</f>
        <v/>
      </c>
      <c r="K125" s="281"/>
      <c r="L125" s="285" t="str">
        <f>MID(K125,1,1)</f>
        <v/>
      </c>
      <c r="M125" s="286" t="e">
        <f>(+J125+L125)/2</f>
        <v>#VALUE!</v>
      </c>
      <c r="N125" s="411"/>
      <c r="O125" s="412"/>
    </row>
    <row r="126" spans="1:15" ht="15.6" thickTop="1" thickBot="1" x14ac:dyDescent="0.35">
      <c r="C126" s="264"/>
      <c r="D126" s="264"/>
      <c r="H126" s="278"/>
    </row>
    <row r="127" spans="1:15" ht="45" customHeight="1" thickTop="1" thickBot="1" x14ac:dyDescent="0.35">
      <c r="A127" s="400">
        <v>40</v>
      </c>
      <c r="B127" s="401"/>
      <c r="C127" s="404">
        <f>+'Etapa 1 Identificación'!AP15</f>
        <v>0</v>
      </c>
      <c r="D127" s="404">
        <f>+'Etapa 1 Identificación'!AP17</f>
        <v>0</v>
      </c>
      <c r="E127" s="406" t="e">
        <f>+'Etapa 1 Identificación'!AP28</f>
        <v>#VALUE!</v>
      </c>
      <c r="F127" s="408"/>
      <c r="G127" s="218" t="s">
        <v>448</v>
      </c>
      <c r="H127" s="276"/>
      <c r="I127" s="281"/>
      <c r="J127" s="285" t="str">
        <f>MID(I127,1,1)</f>
        <v/>
      </c>
      <c r="K127" s="281"/>
      <c r="L127" s="285" t="str">
        <f>MID(K127,1,1)</f>
        <v/>
      </c>
      <c r="M127" s="288" t="e">
        <f>(+J127+L127)/2</f>
        <v>#VALUE!</v>
      </c>
      <c r="N127" s="410" t="e">
        <f>IF(J128&lt;" ",M127,AVERAGE(M127,M128))</f>
        <v>#VALUE!</v>
      </c>
      <c r="O127" s="412" t="e">
        <f>IF(F127='Base calculos'!$Q$7,ROUNDUP(E127/N127,0),E127)</f>
        <v>#VALUE!</v>
      </c>
    </row>
    <row r="128" spans="1:15" ht="44.25" customHeight="1" thickTop="1" thickBot="1" x14ac:dyDescent="0.35">
      <c r="A128" s="402"/>
      <c r="B128" s="403"/>
      <c r="C128" s="405"/>
      <c r="D128" s="405"/>
      <c r="E128" s="407"/>
      <c r="F128" s="409"/>
      <c r="G128" s="218" t="s">
        <v>449</v>
      </c>
      <c r="H128" s="276"/>
      <c r="I128" s="281"/>
      <c r="J128" s="285" t="str">
        <f>MID(I128,1,1)</f>
        <v/>
      </c>
      <c r="K128" s="281"/>
      <c r="L128" s="285" t="str">
        <f>MID(K128,1,1)</f>
        <v/>
      </c>
      <c r="M128" s="286" t="e">
        <f>(+J128+L128)/2</f>
        <v>#VALUE!</v>
      </c>
      <c r="N128" s="411"/>
      <c r="O128" s="412"/>
    </row>
    <row r="129" spans="1:15" ht="15.6" thickTop="1" thickBot="1" x14ac:dyDescent="0.35">
      <c r="C129" s="264"/>
      <c r="D129" s="264"/>
    </row>
    <row r="130" spans="1:15" ht="45" customHeight="1" thickTop="1" thickBot="1" x14ac:dyDescent="0.35">
      <c r="A130" s="400">
        <v>41</v>
      </c>
      <c r="B130" s="401"/>
      <c r="C130" s="404">
        <f>+'Etapa 1 Identificación'!AQ15</f>
        <v>0</v>
      </c>
      <c r="D130" s="404">
        <f>+'Etapa 1 Identificación'!AQ17</f>
        <v>0</v>
      </c>
      <c r="E130" s="406" t="e">
        <f>+'Etapa 1 Identificación'!AQ28</f>
        <v>#VALUE!</v>
      </c>
      <c r="F130" s="408"/>
      <c r="G130" s="218" t="s">
        <v>448</v>
      </c>
      <c r="H130" s="276"/>
      <c r="I130" s="281"/>
      <c r="J130" s="285" t="str">
        <f>MID(I130,1,1)</f>
        <v/>
      </c>
      <c r="K130" s="281"/>
      <c r="L130" s="285" t="str">
        <f>MID(K130,1,1)</f>
        <v/>
      </c>
      <c r="M130" s="288" t="e">
        <f>(+J130+L130)/2</f>
        <v>#VALUE!</v>
      </c>
      <c r="N130" s="410" t="e">
        <f>IF(J131&lt;" ",M130,AVERAGE(M130,M131))</f>
        <v>#VALUE!</v>
      </c>
      <c r="O130" s="412" t="e">
        <f>IF(F130='Base calculos'!$Q$7,ROUNDUP(E130/N130,0),E130)</f>
        <v>#VALUE!</v>
      </c>
    </row>
    <row r="131" spans="1:15" ht="44.25" customHeight="1" thickTop="1" thickBot="1" x14ac:dyDescent="0.35">
      <c r="A131" s="402"/>
      <c r="B131" s="403"/>
      <c r="C131" s="405"/>
      <c r="D131" s="405"/>
      <c r="E131" s="407"/>
      <c r="F131" s="409"/>
      <c r="G131" s="218" t="s">
        <v>449</v>
      </c>
      <c r="H131" s="276"/>
      <c r="I131" s="281"/>
      <c r="J131" s="285" t="str">
        <f>MID(I131,1,1)</f>
        <v/>
      </c>
      <c r="K131" s="281"/>
      <c r="L131" s="285" t="str">
        <f>MID(K131,1,1)</f>
        <v/>
      </c>
      <c r="M131" s="286" t="e">
        <f>(+J131+L131)/2</f>
        <v>#VALUE!</v>
      </c>
      <c r="N131" s="411"/>
      <c r="O131" s="412"/>
    </row>
    <row r="132" spans="1:15" ht="15.6" thickTop="1" thickBot="1" x14ac:dyDescent="0.35">
      <c r="C132" s="264"/>
      <c r="D132" s="264"/>
    </row>
    <row r="133" spans="1:15" ht="45" customHeight="1" thickTop="1" thickBot="1" x14ac:dyDescent="0.35">
      <c r="A133" s="400">
        <v>42</v>
      </c>
      <c r="B133" s="401"/>
      <c r="C133" s="404">
        <f>+'Etapa 1 Identificación'!AR15</f>
        <v>0</v>
      </c>
      <c r="D133" s="404">
        <f>+'Etapa 1 Identificación'!AR17</f>
        <v>0</v>
      </c>
      <c r="E133" s="406" t="e">
        <f>+'Etapa 1 Identificación'!AR28</f>
        <v>#VALUE!</v>
      </c>
      <c r="F133" s="408"/>
      <c r="G133" s="218" t="s">
        <v>448</v>
      </c>
      <c r="H133" s="276"/>
      <c r="I133" s="281"/>
      <c r="J133" s="285" t="str">
        <f>MID(I133,1,1)</f>
        <v/>
      </c>
      <c r="K133" s="281"/>
      <c r="L133" s="285" t="str">
        <f>MID(K133,1,1)</f>
        <v/>
      </c>
      <c r="M133" s="288" t="e">
        <f>(+J133+L133)/2</f>
        <v>#VALUE!</v>
      </c>
      <c r="N133" s="410" t="e">
        <f>IF(J134&lt;" ",M133,AVERAGE(M133,M134))</f>
        <v>#VALUE!</v>
      </c>
      <c r="O133" s="412" t="e">
        <f>IF(F133='Base calculos'!$Q$7,ROUNDUP(E133/N133,0),E133)</f>
        <v>#VALUE!</v>
      </c>
    </row>
    <row r="134" spans="1:15" ht="44.25" customHeight="1" thickTop="1" thickBot="1" x14ac:dyDescent="0.35">
      <c r="A134" s="402"/>
      <c r="B134" s="403"/>
      <c r="C134" s="405"/>
      <c r="D134" s="405"/>
      <c r="E134" s="407"/>
      <c r="F134" s="409"/>
      <c r="G134" s="218" t="s">
        <v>449</v>
      </c>
      <c r="H134" s="276"/>
      <c r="I134" s="281"/>
      <c r="J134" s="285" t="str">
        <f>MID(I134,1,1)</f>
        <v/>
      </c>
      <c r="K134" s="281"/>
      <c r="L134" s="285" t="str">
        <f>MID(K134,1,1)</f>
        <v/>
      </c>
      <c r="M134" s="286" t="e">
        <f>(+J134+L134)/2</f>
        <v>#VALUE!</v>
      </c>
      <c r="N134" s="411"/>
      <c r="O134" s="412"/>
    </row>
    <row r="135" spans="1:15" ht="15.6" thickTop="1" thickBot="1" x14ac:dyDescent="0.35">
      <c r="C135" s="264"/>
      <c r="D135" s="264"/>
    </row>
    <row r="136" spans="1:15" ht="45" customHeight="1" thickTop="1" thickBot="1" x14ac:dyDescent="0.35">
      <c r="A136" s="400">
        <v>43</v>
      </c>
      <c r="B136" s="401"/>
      <c r="C136" s="404">
        <f>+'Etapa 1 Identificación'!AS15</f>
        <v>0</v>
      </c>
      <c r="D136" s="404">
        <f>+'Etapa 1 Identificación'!AS17</f>
        <v>0</v>
      </c>
      <c r="E136" s="406" t="e">
        <f>+'Etapa 1 Identificación'!AS28</f>
        <v>#VALUE!</v>
      </c>
      <c r="F136" s="408"/>
      <c r="G136" s="218" t="s">
        <v>448</v>
      </c>
      <c r="H136" s="276"/>
      <c r="I136" s="281"/>
      <c r="J136" s="285" t="str">
        <f>MID(I136,1,1)</f>
        <v/>
      </c>
      <c r="K136" s="281"/>
      <c r="L136" s="285" t="str">
        <f>MID(K136,1,1)</f>
        <v/>
      </c>
      <c r="M136" s="288" t="e">
        <f>(+J136+L136)/2</f>
        <v>#VALUE!</v>
      </c>
      <c r="N136" s="410" t="e">
        <f>IF(J137&lt;" ",M136,AVERAGE(M136,M137))</f>
        <v>#VALUE!</v>
      </c>
      <c r="O136" s="412" t="e">
        <f>IF(F136='Base calculos'!$Q$7,ROUNDUP(E136/N136,0),E136)</f>
        <v>#VALUE!</v>
      </c>
    </row>
    <row r="137" spans="1:15" ht="44.25" customHeight="1" thickTop="1" thickBot="1" x14ac:dyDescent="0.35">
      <c r="A137" s="402"/>
      <c r="B137" s="403"/>
      <c r="C137" s="405"/>
      <c r="D137" s="405"/>
      <c r="E137" s="407"/>
      <c r="F137" s="409"/>
      <c r="G137" s="218" t="s">
        <v>449</v>
      </c>
      <c r="H137" s="276"/>
      <c r="I137" s="281"/>
      <c r="J137" s="285" t="str">
        <f>MID(I137,1,1)</f>
        <v/>
      </c>
      <c r="K137" s="281"/>
      <c r="L137" s="285" t="str">
        <f>MID(K137,1,1)</f>
        <v/>
      </c>
      <c r="M137" s="286" t="e">
        <f>(+J137+L137)/2</f>
        <v>#VALUE!</v>
      </c>
      <c r="N137" s="411"/>
      <c r="O137" s="412"/>
    </row>
    <row r="138" spans="1:15" ht="15" thickTop="1" x14ac:dyDescent="0.3"/>
  </sheetData>
  <mergeCells count="308">
    <mergeCell ref="N64:N65"/>
    <mergeCell ref="N67:N68"/>
    <mergeCell ref="A2:O2"/>
    <mergeCell ref="D4:O4"/>
    <mergeCell ref="A6:O6"/>
    <mergeCell ref="N10:N11"/>
    <mergeCell ref="N13:N14"/>
    <mergeCell ref="N16:N17"/>
    <mergeCell ref="N19:N20"/>
    <mergeCell ref="N22:N23"/>
    <mergeCell ref="N25:N26"/>
    <mergeCell ref="N28:N29"/>
    <mergeCell ref="N31:N32"/>
    <mergeCell ref="N34:N35"/>
    <mergeCell ref="N37:N38"/>
    <mergeCell ref="N40:N41"/>
    <mergeCell ref="N43:N44"/>
    <mergeCell ref="N46:N47"/>
    <mergeCell ref="N49:N50"/>
    <mergeCell ref="N52:N53"/>
    <mergeCell ref="N55:N56"/>
    <mergeCell ref="N58:N59"/>
    <mergeCell ref="N61:N62"/>
    <mergeCell ref="K8:L8"/>
    <mergeCell ref="A4:C4"/>
    <mergeCell ref="A64:B65"/>
    <mergeCell ref="D64:D65"/>
    <mergeCell ref="E64:E65"/>
    <mergeCell ref="F64:F65"/>
    <mergeCell ref="A67:B68"/>
    <mergeCell ref="D67:D68"/>
    <mergeCell ref="E67:E68"/>
    <mergeCell ref="F67:F68"/>
    <mergeCell ref="A58:B59"/>
    <mergeCell ref="D58:D59"/>
    <mergeCell ref="E58:E59"/>
    <mergeCell ref="F58:F59"/>
    <mergeCell ref="A61:B62"/>
    <mergeCell ref="D61:D62"/>
    <mergeCell ref="E61:E62"/>
    <mergeCell ref="F61:F62"/>
    <mergeCell ref="C58:C59"/>
    <mergeCell ref="C61:C62"/>
    <mergeCell ref="C64:C65"/>
    <mergeCell ref="C67:C68"/>
    <mergeCell ref="A52:B53"/>
    <mergeCell ref="D52:D53"/>
    <mergeCell ref="A55:B56"/>
    <mergeCell ref="D55:D56"/>
    <mergeCell ref="E55:E56"/>
    <mergeCell ref="F55:F56"/>
    <mergeCell ref="A46:B47"/>
    <mergeCell ref="D46:D47"/>
    <mergeCell ref="E46:E47"/>
    <mergeCell ref="F46:F47"/>
    <mergeCell ref="A49:B50"/>
    <mergeCell ref="D49:D50"/>
    <mergeCell ref="E49:E50"/>
    <mergeCell ref="F49:F50"/>
    <mergeCell ref="C46:C47"/>
    <mergeCell ref="C49:C50"/>
    <mergeCell ref="C52:C53"/>
    <mergeCell ref="C55:C56"/>
    <mergeCell ref="A43:B44"/>
    <mergeCell ref="D43:D44"/>
    <mergeCell ref="E43:E44"/>
    <mergeCell ref="F43:F44"/>
    <mergeCell ref="A34:B35"/>
    <mergeCell ref="D34:D35"/>
    <mergeCell ref="E34:E35"/>
    <mergeCell ref="F34:F35"/>
    <mergeCell ref="A37:B38"/>
    <mergeCell ref="D37:D38"/>
    <mergeCell ref="E37:E38"/>
    <mergeCell ref="F37:F38"/>
    <mergeCell ref="C34:C35"/>
    <mergeCell ref="C37:C38"/>
    <mergeCell ref="C40:C41"/>
    <mergeCell ref="C43:C44"/>
    <mergeCell ref="D28:D29"/>
    <mergeCell ref="E28:E29"/>
    <mergeCell ref="F28:F29"/>
    <mergeCell ref="A31:B32"/>
    <mergeCell ref="D31:D32"/>
    <mergeCell ref="E31:E32"/>
    <mergeCell ref="F31:F32"/>
    <mergeCell ref="A22:B23"/>
    <mergeCell ref="D22:D23"/>
    <mergeCell ref="E22:E23"/>
    <mergeCell ref="F22:F23"/>
    <mergeCell ref="A25:B26"/>
    <mergeCell ref="D25:D26"/>
    <mergeCell ref="E25:E26"/>
    <mergeCell ref="D10:D11"/>
    <mergeCell ref="D13:D14"/>
    <mergeCell ref="A10:B11"/>
    <mergeCell ref="A13:B14"/>
    <mergeCell ref="F10:F11"/>
    <mergeCell ref="F13:F14"/>
    <mergeCell ref="C10:C11"/>
    <mergeCell ref="C13:C14"/>
    <mergeCell ref="C16:C17"/>
    <mergeCell ref="A16:B17"/>
    <mergeCell ref="D16:D17"/>
    <mergeCell ref="E16:E17"/>
    <mergeCell ref="F16:F17"/>
    <mergeCell ref="I8:J8"/>
    <mergeCell ref="G9:H9"/>
    <mergeCell ref="O67:O68"/>
    <mergeCell ref="E10:E11"/>
    <mergeCell ref="E13:E14"/>
    <mergeCell ref="O61:O62"/>
    <mergeCell ref="O64:O65"/>
    <mergeCell ref="O55:O56"/>
    <mergeCell ref="O58:O59"/>
    <mergeCell ref="O25:O26"/>
    <mergeCell ref="O10:O11"/>
    <mergeCell ref="O49:O50"/>
    <mergeCell ref="O52:O53"/>
    <mergeCell ref="O13:O14"/>
    <mergeCell ref="O19:O20"/>
    <mergeCell ref="O28:O29"/>
    <mergeCell ref="O31:O32"/>
    <mergeCell ref="O34:O35"/>
    <mergeCell ref="O37:O38"/>
    <mergeCell ref="F25:F26"/>
    <mergeCell ref="E40:E41"/>
    <mergeCell ref="F40:F41"/>
    <mergeCell ref="E52:E53"/>
    <mergeCell ref="F52:F53"/>
    <mergeCell ref="O40:O41"/>
    <mergeCell ref="O16:O17"/>
    <mergeCell ref="O43:O44"/>
    <mergeCell ref="O46:O47"/>
    <mergeCell ref="O22:O23"/>
    <mergeCell ref="A70:B71"/>
    <mergeCell ref="C70:C71"/>
    <mergeCell ref="D70:D71"/>
    <mergeCell ref="E70:E71"/>
    <mergeCell ref="F70:F71"/>
    <mergeCell ref="N70:N71"/>
    <mergeCell ref="O70:O71"/>
    <mergeCell ref="A19:B20"/>
    <mergeCell ref="D19:D20"/>
    <mergeCell ref="E19:E20"/>
    <mergeCell ref="F19:F20"/>
    <mergeCell ref="C19:C20"/>
    <mergeCell ref="C22:C23"/>
    <mergeCell ref="C25:C26"/>
    <mergeCell ref="C28:C29"/>
    <mergeCell ref="C31:C32"/>
    <mergeCell ref="A40:B41"/>
    <mergeCell ref="D40:D41"/>
    <mergeCell ref="A28:B29"/>
    <mergeCell ref="A73:B74"/>
    <mergeCell ref="C73:C74"/>
    <mergeCell ref="D73:D74"/>
    <mergeCell ref="E73:E74"/>
    <mergeCell ref="F73:F74"/>
    <mergeCell ref="N73:N74"/>
    <mergeCell ref="O73:O74"/>
    <mergeCell ref="A76:B77"/>
    <mergeCell ref="C76:C77"/>
    <mergeCell ref="D76:D77"/>
    <mergeCell ref="E76:E77"/>
    <mergeCell ref="F76:F77"/>
    <mergeCell ref="N76:N77"/>
    <mergeCell ref="O76:O77"/>
    <mergeCell ref="A82:B83"/>
    <mergeCell ref="C82:C83"/>
    <mergeCell ref="D82:D83"/>
    <mergeCell ref="E82:E83"/>
    <mergeCell ref="F82:F83"/>
    <mergeCell ref="N82:N83"/>
    <mergeCell ref="O82:O83"/>
    <mergeCell ref="A79:B80"/>
    <mergeCell ref="C79:C80"/>
    <mergeCell ref="D79:D80"/>
    <mergeCell ref="E79:E80"/>
    <mergeCell ref="F79:F80"/>
    <mergeCell ref="N79:N80"/>
    <mergeCell ref="O79:O80"/>
    <mergeCell ref="A85:B86"/>
    <mergeCell ref="C85:C86"/>
    <mergeCell ref="D85:D86"/>
    <mergeCell ref="E85:E86"/>
    <mergeCell ref="F85:F86"/>
    <mergeCell ref="N85:N86"/>
    <mergeCell ref="O85:O86"/>
    <mergeCell ref="A88:B89"/>
    <mergeCell ref="C88:C89"/>
    <mergeCell ref="D88:D89"/>
    <mergeCell ref="E88:E89"/>
    <mergeCell ref="F88:F89"/>
    <mergeCell ref="N88:N89"/>
    <mergeCell ref="O88:O89"/>
    <mergeCell ref="A91:B92"/>
    <mergeCell ref="C91:C92"/>
    <mergeCell ref="D91:D92"/>
    <mergeCell ref="E91:E92"/>
    <mergeCell ref="F91:F92"/>
    <mergeCell ref="N91:N92"/>
    <mergeCell ref="O91:O92"/>
    <mergeCell ref="A94:B95"/>
    <mergeCell ref="C94:C95"/>
    <mergeCell ref="D94:D95"/>
    <mergeCell ref="E94:E95"/>
    <mergeCell ref="F94:F95"/>
    <mergeCell ref="N94:N95"/>
    <mergeCell ref="O94:O95"/>
    <mergeCell ref="A97:B98"/>
    <mergeCell ref="C97:C98"/>
    <mergeCell ref="D97:D98"/>
    <mergeCell ref="E97:E98"/>
    <mergeCell ref="F97:F98"/>
    <mergeCell ref="N97:N98"/>
    <mergeCell ref="O97:O98"/>
    <mergeCell ref="A100:B101"/>
    <mergeCell ref="C100:C101"/>
    <mergeCell ref="D100:D101"/>
    <mergeCell ref="E100:E101"/>
    <mergeCell ref="F100:F101"/>
    <mergeCell ref="N100:N101"/>
    <mergeCell ref="O100:O101"/>
    <mergeCell ref="A103:B104"/>
    <mergeCell ref="C103:C104"/>
    <mergeCell ref="D103:D104"/>
    <mergeCell ref="E103:E104"/>
    <mergeCell ref="F103:F104"/>
    <mergeCell ref="N103:N104"/>
    <mergeCell ref="O103:O104"/>
    <mergeCell ref="A106:B107"/>
    <mergeCell ref="C106:C107"/>
    <mergeCell ref="D106:D107"/>
    <mergeCell ref="E106:E107"/>
    <mergeCell ref="F106:F107"/>
    <mergeCell ref="N106:N107"/>
    <mergeCell ref="O106:O107"/>
    <mergeCell ref="O115:O116"/>
    <mergeCell ref="A118:B119"/>
    <mergeCell ref="C118:C119"/>
    <mergeCell ref="D118:D119"/>
    <mergeCell ref="E118:E119"/>
    <mergeCell ref="F118:F119"/>
    <mergeCell ref="N118:N119"/>
    <mergeCell ref="O118:O119"/>
    <mergeCell ref="A109:B110"/>
    <mergeCell ref="C109:C110"/>
    <mergeCell ref="D109:D110"/>
    <mergeCell ref="E109:E110"/>
    <mergeCell ref="F109:F110"/>
    <mergeCell ref="N109:N110"/>
    <mergeCell ref="O109:O110"/>
    <mergeCell ref="A112:B113"/>
    <mergeCell ref="C112:C113"/>
    <mergeCell ref="D112:D113"/>
    <mergeCell ref="E112:E113"/>
    <mergeCell ref="F112:F113"/>
    <mergeCell ref="N112:N113"/>
    <mergeCell ref="O112:O113"/>
    <mergeCell ref="A115:B116"/>
    <mergeCell ref="C115:C116"/>
    <mergeCell ref="D115:D116"/>
    <mergeCell ref="E115:E116"/>
    <mergeCell ref="F115:F116"/>
    <mergeCell ref="N115:N116"/>
    <mergeCell ref="A121:B122"/>
    <mergeCell ref="C121:C122"/>
    <mergeCell ref="D121:D122"/>
    <mergeCell ref="E121:E122"/>
    <mergeCell ref="F121:F122"/>
    <mergeCell ref="N121:N122"/>
    <mergeCell ref="O121:O122"/>
    <mergeCell ref="A124:B125"/>
    <mergeCell ref="C124:C125"/>
    <mergeCell ref="D124:D125"/>
    <mergeCell ref="E124:E125"/>
    <mergeCell ref="F124:F125"/>
    <mergeCell ref="N124:N125"/>
    <mergeCell ref="O124:O125"/>
    <mergeCell ref="O127:O128"/>
    <mergeCell ref="A127:B128"/>
    <mergeCell ref="C127:C128"/>
    <mergeCell ref="D127:D128"/>
    <mergeCell ref="E127:E128"/>
    <mergeCell ref="F127:F128"/>
    <mergeCell ref="N127:N128"/>
    <mergeCell ref="A136:B137"/>
    <mergeCell ref="C136:C137"/>
    <mergeCell ref="D136:D137"/>
    <mergeCell ref="E136:E137"/>
    <mergeCell ref="F136:F137"/>
    <mergeCell ref="N136:N137"/>
    <mergeCell ref="O136:O137"/>
    <mergeCell ref="A130:B131"/>
    <mergeCell ref="C130:C131"/>
    <mergeCell ref="D130:D131"/>
    <mergeCell ref="E130:E131"/>
    <mergeCell ref="F130:F131"/>
    <mergeCell ref="N130:N131"/>
    <mergeCell ref="O130:O131"/>
    <mergeCell ref="A133:B134"/>
    <mergeCell ref="C133:C134"/>
    <mergeCell ref="D133:D134"/>
    <mergeCell ref="E133:E134"/>
    <mergeCell ref="F133:F134"/>
    <mergeCell ref="N133:N134"/>
    <mergeCell ref="O133:O134"/>
  </mergeCells>
  <conditionalFormatting sqref="O15 O18 O21 O24 O27">
    <cfRule type="cellIs" dxfId="431" priority="477" operator="between">
      <formula>13</formula>
      <formula>25</formula>
    </cfRule>
    <cfRule type="cellIs" dxfId="430" priority="478" operator="between">
      <formula>10</formula>
      <formula>12</formula>
    </cfRule>
    <cfRule type="cellIs" dxfId="429" priority="479" operator="between">
      <formula>4</formula>
      <formula>9</formula>
    </cfRule>
    <cfRule type="cellIs" dxfId="428" priority="480" operator="between">
      <formula>1</formula>
      <formula>3</formula>
    </cfRule>
  </conditionalFormatting>
  <conditionalFormatting sqref="O30">
    <cfRule type="cellIs" dxfId="427" priority="465" operator="between">
      <formula>13</formula>
      <formula>25</formula>
    </cfRule>
    <cfRule type="cellIs" dxfId="426" priority="466" operator="between">
      <formula>10</formula>
      <formula>12</formula>
    </cfRule>
    <cfRule type="cellIs" dxfId="425" priority="467" operator="between">
      <formula>4</formula>
      <formula>9</formula>
    </cfRule>
    <cfRule type="cellIs" dxfId="424" priority="468" operator="between">
      <formula>1</formula>
      <formula>3</formula>
    </cfRule>
  </conditionalFormatting>
  <conditionalFormatting sqref="O33">
    <cfRule type="cellIs" dxfId="423" priority="461" operator="between">
      <formula>13</formula>
      <formula>25</formula>
    </cfRule>
    <cfRule type="cellIs" dxfId="422" priority="462" operator="between">
      <formula>10</formula>
      <formula>12</formula>
    </cfRule>
    <cfRule type="cellIs" dxfId="421" priority="463" operator="between">
      <formula>4</formula>
      <formula>9</formula>
    </cfRule>
    <cfRule type="cellIs" dxfId="420" priority="464" operator="between">
      <formula>1</formula>
      <formula>3</formula>
    </cfRule>
  </conditionalFormatting>
  <conditionalFormatting sqref="O36">
    <cfRule type="cellIs" dxfId="419" priority="453" operator="between">
      <formula>13</formula>
      <formula>25</formula>
    </cfRule>
    <cfRule type="cellIs" dxfId="418" priority="454" operator="between">
      <formula>10</formula>
      <formula>12</formula>
    </cfRule>
    <cfRule type="cellIs" dxfId="417" priority="455" operator="between">
      <formula>4</formula>
      <formula>9</formula>
    </cfRule>
    <cfRule type="cellIs" dxfId="416" priority="456" operator="between">
      <formula>1</formula>
      <formula>3</formula>
    </cfRule>
  </conditionalFormatting>
  <conditionalFormatting sqref="O39">
    <cfRule type="cellIs" dxfId="415" priority="445" operator="between">
      <formula>13</formula>
      <formula>25</formula>
    </cfRule>
    <cfRule type="cellIs" dxfId="414" priority="446" operator="between">
      <formula>10</formula>
      <formula>12</formula>
    </cfRule>
    <cfRule type="cellIs" dxfId="413" priority="447" operator="between">
      <formula>4</formula>
      <formula>9</formula>
    </cfRule>
    <cfRule type="cellIs" dxfId="412" priority="448" operator="between">
      <formula>1</formula>
      <formula>3</formula>
    </cfRule>
  </conditionalFormatting>
  <conditionalFormatting sqref="O42">
    <cfRule type="cellIs" dxfId="411" priority="437" operator="between">
      <formula>13</formula>
      <formula>25</formula>
    </cfRule>
    <cfRule type="cellIs" dxfId="410" priority="438" operator="between">
      <formula>10</formula>
      <formula>12</formula>
    </cfRule>
    <cfRule type="cellIs" dxfId="409" priority="439" operator="between">
      <formula>4</formula>
      <formula>9</formula>
    </cfRule>
    <cfRule type="cellIs" dxfId="408" priority="440" operator="between">
      <formula>1</formula>
      <formula>3</formula>
    </cfRule>
  </conditionalFormatting>
  <conditionalFormatting sqref="O45">
    <cfRule type="cellIs" dxfId="407" priority="429" operator="between">
      <formula>13</formula>
      <formula>25</formula>
    </cfRule>
    <cfRule type="cellIs" dxfId="406" priority="430" operator="between">
      <formula>10</formula>
      <formula>12</formula>
    </cfRule>
    <cfRule type="cellIs" dxfId="405" priority="431" operator="between">
      <formula>4</formula>
      <formula>9</formula>
    </cfRule>
    <cfRule type="cellIs" dxfId="404" priority="432" operator="between">
      <formula>1</formula>
      <formula>3</formula>
    </cfRule>
  </conditionalFormatting>
  <conditionalFormatting sqref="O48">
    <cfRule type="cellIs" dxfId="403" priority="421" operator="between">
      <formula>13</formula>
      <formula>25</formula>
    </cfRule>
    <cfRule type="cellIs" dxfId="402" priority="422" operator="between">
      <formula>10</formula>
      <formula>12</formula>
    </cfRule>
    <cfRule type="cellIs" dxfId="401" priority="423" operator="between">
      <formula>4</formula>
      <formula>9</formula>
    </cfRule>
    <cfRule type="cellIs" dxfId="400" priority="424" operator="between">
      <formula>1</formula>
      <formula>3</formula>
    </cfRule>
  </conditionalFormatting>
  <conditionalFormatting sqref="O51">
    <cfRule type="cellIs" dxfId="399" priority="417" operator="between">
      <formula>13</formula>
      <formula>25</formula>
    </cfRule>
    <cfRule type="cellIs" dxfId="398" priority="418" operator="between">
      <formula>10</formula>
      <formula>12</formula>
    </cfRule>
    <cfRule type="cellIs" dxfId="397" priority="419" operator="between">
      <formula>4</formula>
      <formula>9</formula>
    </cfRule>
    <cfRule type="cellIs" dxfId="396" priority="420" operator="between">
      <formula>1</formula>
      <formula>3</formula>
    </cfRule>
  </conditionalFormatting>
  <conditionalFormatting sqref="E10:E11 E13:E14 E16:E17 E19:E20 E22:E23 E25:E26 E28:E29 E31:E32 E34:E35 E37:E38 E40:E41 E43:E44 E46:E47 E49:E50 E52:E53 E55:E56 E58:E59 E61:E62 E64:E65 E67:E68 O10:O11 O13:O14 O16:O17 O19:O20 O22:O23 O25:O26 O28:O29 O31:O32 O34:O35 O37:O38 O40:O41 O43:O44 O46:O47 O49:O50 O52:O53 O55:O56 O58:O59 O61:O62 O64:O65 O67:O68">
    <cfRule type="cellIs" dxfId="395" priority="185" operator="between">
      <formula>15</formula>
      <formula>25</formula>
    </cfRule>
    <cfRule type="cellIs" dxfId="394" priority="186" operator="between">
      <formula>7</formula>
      <formula>14</formula>
    </cfRule>
    <cfRule type="cellIs" dxfId="393" priority="187" operator="between">
      <formula>3</formula>
      <formula>6</formula>
    </cfRule>
    <cfRule type="cellIs" dxfId="392" priority="188" operator="between">
      <formula>1</formula>
      <formula>2</formula>
    </cfRule>
  </conditionalFormatting>
  <conditionalFormatting sqref="E70:E71 O70:O71">
    <cfRule type="cellIs" dxfId="391" priority="181" operator="between">
      <formula>15</formula>
      <formula>25</formula>
    </cfRule>
    <cfRule type="cellIs" dxfId="390" priority="182" operator="between">
      <formula>7</formula>
      <formula>14</formula>
    </cfRule>
    <cfRule type="cellIs" dxfId="389" priority="183" operator="between">
      <formula>3</formula>
      <formula>6</formula>
    </cfRule>
    <cfRule type="cellIs" dxfId="388" priority="184" operator="between">
      <formula>1</formula>
      <formula>2</formula>
    </cfRule>
  </conditionalFormatting>
  <conditionalFormatting sqref="E73:E74 O73:O74">
    <cfRule type="cellIs" dxfId="387" priority="177" operator="between">
      <formula>15</formula>
      <formula>25</formula>
    </cfRule>
    <cfRule type="cellIs" dxfId="386" priority="178" operator="between">
      <formula>7</formula>
      <formula>14</formula>
    </cfRule>
    <cfRule type="cellIs" dxfId="385" priority="179" operator="between">
      <formula>3</formula>
      <formula>6</formula>
    </cfRule>
    <cfRule type="cellIs" dxfId="384" priority="180" operator="between">
      <formula>1</formula>
      <formula>2</formula>
    </cfRule>
  </conditionalFormatting>
  <conditionalFormatting sqref="O76:O77">
    <cfRule type="cellIs" dxfId="383" priority="173" operator="between">
      <formula>15</formula>
      <formula>25</formula>
    </cfRule>
    <cfRule type="cellIs" dxfId="382" priority="174" operator="between">
      <formula>7</formula>
      <formula>14</formula>
    </cfRule>
    <cfRule type="cellIs" dxfId="381" priority="175" operator="between">
      <formula>3</formula>
      <formula>6</formula>
    </cfRule>
    <cfRule type="cellIs" dxfId="380" priority="176" operator="between">
      <formula>1</formula>
      <formula>2</formula>
    </cfRule>
  </conditionalFormatting>
  <conditionalFormatting sqref="O79:O80">
    <cfRule type="cellIs" dxfId="379" priority="169" operator="between">
      <formula>15</formula>
      <formula>25</formula>
    </cfRule>
    <cfRule type="cellIs" dxfId="378" priority="170" operator="between">
      <formula>7</formula>
      <formula>14</formula>
    </cfRule>
    <cfRule type="cellIs" dxfId="377" priority="171" operator="between">
      <formula>3</formula>
      <formula>6</formula>
    </cfRule>
    <cfRule type="cellIs" dxfId="376" priority="172" operator="between">
      <formula>1</formula>
      <formula>2</formula>
    </cfRule>
  </conditionalFormatting>
  <conditionalFormatting sqref="O82:O83">
    <cfRule type="cellIs" dxfId="375" priority="165" operator="between">
      <formula>15</formula>
      <formula>25</formula>
    </cfRule>
    <cfRule type="cellIs" dxfId="374" priority="166" operator="between">
      <formula>7</formula>
      <formula>14</formula>
    </cfRule>
    <cfRule type="cellIs" dxfId="373" priority="167" operator="between">
      <formula>3</formula>
      <formula>6</formula>
    </cfRule>
    <cfRule type="cellIs" dxfId="372" priority="168" operator="between">
      <formula>1</formula>
      <formula>2</formula>
    </cfRule>
  </conditionalFormatting>
  <conditionalFormatting sqref="O85:O86">
    <cfRule type="cellIs" dxfId="371" priority="161" operator="between">
      <formula>15</formula>
      <formula>25</formula>
    </cfRule>
    <cfRule type="cellIs" dxfId="370" priority="162" operator="between">
      <formula>7</formula>
      <formula>14</formula>
    </cfRule>
    <cfRule type="cellIs" dxfId="369" priority="163" operator="between">
      <formula>3</formula>
      <formula>6</formula>
    </cfRule>
    <cfRule type="cellIs" dxfId="368" priority="164" operator="between">
      <formula>1</formula>
      <formula>2</formula>
    </cfRule>
  </conditionalFormatting>
  <conditionalFormatting sqref="O88:O89">
    <cfRule type="cellIs" dxfId="367" priority="157" operator="between">
      <formula>15</formula>
      <formula>25</formula>
    </cfRule>
    <cfRule type="cellIs" dxfId="366" priority="158" operator="between">
      <formula>7</formula>
      <formula>14</formula>
    </cfRule>
    <cfRule type="cellIs" dxfId="365" priority="159" operator="between">
      <formula>3</formula>
      <formula>6</formula>
    </cfRule>
    <cfRule type="cellIs" dxfId="364" priority="160" operator="between">
      <formula>1</formula>
      <formula>2</formula>
    </cfRule>
  </conditionalFormatting>
  <conditionalFormatting sqref="O91:O92">
    <cfRule type="cellIs" dxfId="363" priority="153" operator="between">
      <formula>15</formula>
      <formula>25</formula>
    </cfRule>
    <cfRule type="cellIs" dxfId="362" priority="154" operator="between">
      <formula>7</formula>
      <formula>14</formula>
    </cfRule>
    <cfRule type="cellIs" dxfId="361" priority="155" operator="between">
      <formula>3</formula>
      <formula>6</formula>
    </cfRule>
    <cfRule type="cellIs" dxfId="360" priority="156" operator="between">
      <formula>1</formula>
      <formula>2</formula>
    </cfRule>
  </conditionalFormatting>
  <conditionalFormatting sqref="O94:O95">
    <cfRule type="cellIs" dxfId="359" priority="149" operator="between">
      <formula>15</formula>
      <formula>25</formula>
    </cfRule>
    <cfRule type="cellIs" dxfId="358" priority="150" operator="between">
      <formula>7</formula>
      <formula>14</formula>
    </cfRule>
    <cfRule type="cellIs" dxfId="357" priority="151" operator="between">
      <formula>3</formula>
      <formula>6</formula>
    </cfRule>
    <cfRule type="cellIs" dxfId="356" priority="152" operator="between">
      <formula>1</formula>
      <formula>2</formula>
    </cfRule>
  </conditionalFormatting>
  <conditionalFormatting sqref="O97:O98">
    <cfRule type="cellIs" dxfId="355" priority="145" operator="between">
      <formula>15</formula>
      <formula>25</formula>
    </cfRule>
    <cfRule type="cellIs" dxfId="354" priority="146" operator="between">
      <formula>7</formula>
      <formula>14</formula>
    </cfRule>
    <cfRule type="cellIs" dxfId="353" priority="147" operator="between">
      <formula>3</formula>
      <formula>6</formula>
    </cfRule>
    <cfRule type="cellIs" dxfId="352" priority="148" operator="between">
      <formula>1</formula>
      <formula>2</formula>
    </cfRule>
  </conditionalFormatting>
  <conditionalFormatting sqref="O100:O101">
    <cfRule type="cellIs" dxfId="351" priority="141" operator="between">
      <formula>15</formula>
      <formula>25</formula>
    </cfRule>
    <cfRule type="cellIs" dxfId="350" priority="142" operator="between">
      <formula>7</formula>
      <formula>14</formula>
    </cfRule>
    <cfRule type="cellIs" dxfId="349" priority="143" operator="between">
      <formula>3</formula>
      <formula>6</formula>
    </cfRule>
    <cfRule type="cellIs" dxfId="348" priority="144" operator="between">
      <formula>1</formula>
      <formula>2</formula>
    </cfRule>
  </conditionalFormatting>
  <conditionalFormatting sqref="O103:O104">
    <cfRule type="cellIs" dxfId="347" priority="137" operator="between">
      <formula>15</formula>
      <formula>25</formula>
    </cfRule>
    <cfRule type="cellIs" dxfId="346" priority="138" operator="between">
      <formula>7</formula>
      <formula>14</formula>
    </cfRule>
    <cfRule type="cellIs" dxfId="345" priority="139" operator="between">
      <formula>3</formula>
      <formula>6</formula>
    </cfRule>
    <cfRule type="cellIs" dxfId="344" priority="140" operator="between">
      <formula>1</formula>
      <formula>2</formula>
    </cfRule>
  </conditionalFormatting>
  <conditionalFormatting sqref="O106:O107">
    <cfRule type="cellIs" dxfId="343" priority="133" operator="between">
      <formula>15</formula>
      <formula>25</formula>
    </cfRule>
    <cfRule type="cellIs" dxfId="342" priority="134" operator="between">
      <formula>7</formula>
      <formula>14</formula>
    </cfRule>
    <cfRule type="cellIs" dxfId="341" priority="135" operator="between">
      <formula>3</formula>
      <formula>6</formula>
    </cfRule>
    <cfRule type="cellIs" dxfId="340" priority="136" operator="between">
      <formula>1</formula>
      <formula>2</formula>
    </cfRule>
  </conditionalFormatting>
  <conditionalFormatting sqref="O109:O110">
    <cfRule type="cellIs" dxfId="339" priority="129" operator="between">
      <formula>15</formula>
      <formula>25</formula>
    </cfRule>
    <cfRule type="cellIs" dxfId="338" priority="130" operator="between">
      <formula>7</formula>
      <formula>14</formula>
    </cfRule>
    <cfRule type="cellIs" dxfId="337" priority="131" operator="between">
      <formula>3</formula>
      <formula>6</formula>
    </cfRule>
    <cfRule type="cellIs" dxfId="336" priority="132" operator="between">
      <formula>1</formula>
      <formula>2</formula>
    </cfRule>
  </conditionalFormatting>
  <conditionalFormatting sqref="O112:O113">
    <cfRule type="cellIs" dxfId="335" priority="125" operator="between">
      <formula>15</formula>
      <formula>25</formula>
    </cfRule>
    <cfRule type="cellIs" dxfId="334" priority="126" operator="between">
      <formula>7</formula>
      <formula>14</formula>
    </cfRule>
    <cfRule type="cellIs" dxfId="333" priority="127" operator="between">
      <formula>3</formula>
      <formula>6</formula>
    </cfRule>
    <cfRule type="cellIs" dxfId="332" priority="128" operator="between">
      <formula>1</formula>
      <formula>2</formula>
    </cfRule>
  </conditionalFormatting>
  <conditionalFormatting sqref="O115:O116">
    <cfRule type="cellIs" dxfId="331" priority="121" operator="between">
      <formula>15</formula>
      <formula>25</formula>
    </cfRule>
    <cfRule type="cellIs" dxfId="330" priority="122" operator="between">
      <formula>7</formula>
      <formula>14</formula>
    </cfRule>
    <cfRule type="cellIs" dxfId="329" priority="123" operator="between">
      <formula>3</formula>
      <formula>6</formula>
    </cfRule>
    <cfRule type="cellIs" dxfId="328" priority="124" operator="between">
      <formula>1</formula>
      <formula>2</formula>
    </cfRule>
  </conditionalFormatting>
  <conditionalFormatting sqref="O118:O119">
    <cfRule type="cellIs" dxfId="327" priority="117" operator="between">
      <formula>15</formula>
      <formula>25</formula>
    </cfRule>
    <cfRule type="cellIs" dxfId="326" priority="118" operator="between">
      <formula>7</formula>
      <formula>14</formula>
    </cfRule>
    <cfRule type="cellIs" dxfId="325" priority="119" operator="between">
      <formula>3</formula>
      <formula>6</formula>
    </cfRule>
    <cfRule type="cellIs" dxfId="324" priority="120" operator="between">
      <formula>1</formula>
      <formula>2</formula>
    </cfRule>
  </conditionalFormatting>
  <conditionalFormatting sqref="O121:O122">
    <cfRule type="cellIs" dxfId="323" priority="113" operator="between">
      <formula>15</formula>
      <formula>25</formula>
    </cfRule>
    <cfRule type="cellIs" dxfId="322" priority="114" operator="between">
      <formula>7</formula>
      <formula>14</formula>
    </cfRule>
    <cfRule type="cellIs" dxfId="321" priority="115" operator="between">
      <formula>3</formula>
      <formula>6</formula>
    </cfRule>
    <cfRule type="cellIs" dxfId="320" priority="116" operator="between">
      <formula>1</formula>
      <formula>2</formula>
    </cfRule>
  </conditionalFormatting>
  <conditionalFormatting sqref="O124:O125">
    <cfRule type="cellIs" dxfId="319" priority="109" operator="between">
      <formula>15</formula>
      <formula>25</formula>
    </cfRule>
    <cfRule type="cellIs" dxfId="318" priority="110" operator="between">
      <formula>7</formula>
      <formula>14</formula>
    </cfRule>
    <cfRule type="cellIs" dxfId="317" priority="111" operator="between">
      <formula>3</formula>
      <formula>6</formula>
    </cfRule>
    <cfRule type="cellIs" dxfId="316" priority="112" operator="between">
      <formula>1</formula>
      <formula>2</formula>
    </cfRule>
  </conditionalFormatting>
  <conditionalFormatting sqref="O127:O128">
    <cfRule type="cellIs" dxfId="315" priority="105" operator="between">
      <formula>15</formula>
      <formula>25</formula>
    </cfRule>
    <cfRule type="cellIs" dxfId="314" priority="106" operator="between">
      <formula>7</formula>
      <formula>14</formula>
    </cfRule>
    <cfRule type="cellIs" dxfId="313" priority="107" operator="between">
      <formula>3</formula>
      <formula>6</formula>
    </cfRule>
    <cfRule type="cellIs" dxfId="312" priority="108" operator="between">
      <formula>1</formula>
      <formula>2</formula>
    </cfRule>
  </conditionalFormatting>
  <conditionalFormatting sqref="E76:E77">
    <cfRule type="cellIs" dxfId="311" priority="101" operator="between">
      <formula>15</formula>
      <formula>25</formula>
    </cfRule>
    <cfRule type="cellIs" dxfId="310" priority="102" operator="between">
      <formula>7</formula>
      <formula>14</formula>
    </cfRule>
    <cfRule type="cellIs" dxfId="309" priority="103" operator="between">
      <formula>3</formula>
      <formula>6</formula>
    </cfRule>
    <cfRule type="cellIs" dxfId="308" priority="104" operator="between">
      <formula>1</formula>
      <formula>2</formula>
    </cfRule>
  </conditionalFormatting>
  <conditionalFormatting sqref="E79:E80">
    <cfRule type="cellIs" dxfId="307" priority="97" operator="between">
      <formula>15</formula>
      <formula>25</formula>
    </cfRule>
    <cfRule type="cellIs" dxfId="306" priority="98" operator="between">
      <formula>7</formula>
      <formula>14</formula>
    </cfRule>
    <cfRule type="cellIs" dxfId="305" priority="99" operator="between">
      <formula>3</formula>
      <formula>6</formula>
    </cfRule>
    <cfRule type="cellIs" dxfId="304" priority="100" operator="between">
      <formula>1</formula>
      <formula>2</formula>
    </cfRule>
  </conditionalFormatting>
  <conditionalFormatting sqref="E82:E83">
    <cfRule type="cellIs" dxfId="303" priority="93" operator="between">
      <formula>15</formula>
      <formula>25</formula>
    </cfRule>
    <cfRule type="cellIs" dxfId="302" priority="94" operator="between">
      <formula>7</formula>
      <formula>14</formula>
    </cfRule>
    <cfRule type="cellIs" dxfId="301" priority="95" operator="between">
      <formula>3</formula>
      <formula>6</formula>
    </cfRule>
    <cfRule type="cellIs" dxfId="300" priority="96" operator="between">
      <formula>1</formula>
      <formula>2</formula>
    </cfRule>
  </conditionalFormatting>
  <conditionalFormatting sqref="E85:E86">
    <cfRule type="cellIs" dxfId="299" priority="89" operator="between">
      <formula>15</formula>
      <formula>25</formula>
    </cfRule>
    <cfRule type="cellIs" dxfId="298" priority="90" operator="between">
      <formula>7</formula>
      <formula>14</formula>
    </cfRule>
    <cfRule type="cellIs" dxfId="297" priority="91" operator="between">
      <formula>3</formula>
      <formula>6</formula>
    </cfRule>
    <cfRule type="cellIs" dxfId="296" priority="92" operator="between">
      <formula>1</formula>
      <formula>2</formula>
    </cfRule>
  </conditionalFormatting>
  <conditionalFormatting sqref="E88:E89">
    <cfRule type="cellIs" dxfId="295" priority="85" operator="between">
      <formula>15</formula>
      <formula>25</formula>
    </cfRule>
    <cfRule type="cellIs" dxfId="294" priority="86" operator="between">
      <formula>7</formula>
      <formula>14</formula>
    </cfRule>
    <cfRule type="cellIs" dxfId="293" priority="87" operator="between">
      <formula>3</formula>
      <formula>6</formula>
    </cfRule>
    <cfRule type="cellIs" dxfId="292" priority="88" operator="between">
      <formula>1</formula>
      <formula>2</formula>
    </cfRule>
  </conditionalFormatting>
  <conditionalFormatting sqref="E91:E92">
    <cfRule type="cellIs" dxfId="291" priority="81" operator="between">
      <formula>15</formula>
      <formula>25</formula>
    </cfRule>
    <cfRule type="cellIs" dxfId="290" priority="82" operator="between">
      <formula>7</formula>
      <formula>14</formula>
    </cfRule>
    <cfRule type="cellIs" dxfId="289" priority="83" operator="between">
      <formula>3</formula>
      <formula>6</formula>
    </cfRule>
    <cfRule type="cellIs" dxfId="288" priority="84" operator="between">
      <formula>1</formula>
      <formula>2</formula>
    </cfRule>
  </conditionalFormatting>
  <conditionalFormatting sqref="E94:E95">
    <cfRule type="cellIs" dxfId="287" priority="77" operator="between">
      <formula>15</formula>
      <formula>25</formula>
    </cfRule>
    <cfRule type="cellIs" dxfId="286" priority="78" operator="between">
      <formula>7</formula>
      <formula>14</formula>
    </cfRule>
    <cfRule type="cellIs" dxfId="285" priority="79" operator="between">
      <formula>3</formula>
      <formula>6</formula>
    </cfRule>
    <cfRule type="cellIs" dxfId="284" priority="80" operator="between">
      <formula>1</formula>
      <formula>2</formula>
    </cfRule>
  </conditionalFormatting>
  <conditionalFormatting sqref="E97:E98">
    <cfRule type="cellIs" dxfId="283" priority="73" operator="between">
      <formula>15</formula>
      <formula>25</formula>
    </cfRule>
    <cfRule type="cellIs" dxfId="282" priority="74" operator="between">
      <formula>7</formula>
      <formula>14</formula>
    </cfRule>
    <cfRule type="cellIs" dxfId="281" priority="75" operator="between">
      <formula>3</formula>
      <formula>6</formula>
    </cfRule>
    <cfRule type="cellIs" dxfId="280" priority="76" operator="between">
      <formula>1</formula>
      <formula>2</formula>
    </cfRule>
  </conditionalFormatting>
  <conditionalFormatting sqref="E100:E101">
    <cfRule type="cellIs" dxfId="279" priority="69" operator="between">
      <formula>15</formula>
      <formula>25</formula>
    </cfRule>
    <cfRule type="cellIs" dxfId="278" priority="70" operator="between">
      <formula>7</formula>
      <formula>14</formula>
    </cfRule>
    <cfRule type="cellIs" dxfId="277" priority="71" operator="between">
      <formula>3</formula>
      <formula>6</formula>
    </cfRule>
    <cfRule type="cellIs" dxfId="276" priority="72" operator="between">
      <formula>1</formula>
      <formula>2</formula>
    </cfRule>
  </conditionalFormatting>
  <conditionalFormatting sqref="E103:E104">
    <cfRule type="cellIs" dxfId="275" priority="65" operator="between">
      <formula>15</formula>
      <formula>25</formula>
    </cfRule>
    <cfRule type="cellIs" dxfId="274" priority="66" operator="between">
      <formula>7</formula>
      <formula>14</formula>
    </cfRule>
    <cfRule type="cellIs" dxfId="273" priority="67" operator="between">
      <formula>3</formula>
      <formula>6</formula>
    </cfRule>
    <cfRule type="cellIs" dxfId="272" priority="68" operator="between">
      <formula>1</formula>
      <formula>2</formula>
    </cfRule>
  </conditionalFormatting>
  <conditionalFormatting sqref="E106:E107">
    <cfRule type="cellIs" dxfId="271" priority="61" operator="between">
      <formula>15</formula>
      <formula>25</formula>
    </cfRule>
    <cfRule type="cellIs" dxfId="270" priority="62" operator="between">
      <formula>7</formula>
      <formula>14</formula>
    </cfRule>
    <cfRule type="cellIs" dxfId="269" priority="63" operator="between">
      <formula>3</formula>
      <formula>6</formula>
    </cfRule>
    <cfRule type="cellIs" dxfId="268" priority="64" operator="between">
      <formula>1</formula>
      <formula>2</formula>
    </cfRule>
  </conditionalFormatting>
  <conditionalFormatting sqref="E109:E110">
    <cfRule type="cellIs" dxfId="267" priority="57" operator="between">
      <formula>15</formula>
      <formula>25</formula>
    </cfRule>
    <cfRule type="cellIs" dxfId="266" priority="58" operator="between">
      <formula>7</formula>
      <formula>14</formula>
    </cfRule>
    <cfRule type="cellIs" dxfId="265" priority="59" operator="between">
      <formula>3</formula>
      <formula>6</formula>
    </cfRule>
    <cfRule type="cellIs" dxfId="264" priority="60" operator="between">
      <formula>1</formula>
      <formula>2</formula>
    </cfRule>
  </conditionalFormatting>
  <conditionalFormatting sqref="E112:E113">
    <cfRule type="cellIs" dxfId="263" priority="53" operator="between">
      <formula>15</formula>
      <formula>25</formula>
    </cfRule>
    <cfRule type="cellIs" dxfId="262" priority="54" operator="between">
      <formula>7</formula>
      <formula>14</formula>
    </cfRule>
    <cfRule type="cellIs" dxfId="261" priority="55" operator="between">
      <formula>3</formula>
      <formula>6</formula>
    </cfRule>
    <cfRule type="cellIs" dxfId="260" priority="56" operator="between">
      <formula>1</formula>
      <formula>2</formula>
    </cfRule>
  </conditionalFormatting>
  <conditionalFormatting sqref="E115:E116">
    <cfRule type="cellIs" dxfId="259" priority="49" operator="between">
      <formula>15</formula>
      <formula>25</formula>
    </cfRule>
    <cfRule type="cellIs" dxfId="258" priority="50" operator="between">
      <formula>7</formula>
      <formula>14</formula>
    </cfRule>
    <cfRule type="cellIs" dxfId="257" priority="51" operator="between">
      <formula>3</formula>
      <formula>6</formula>
    </cfRule>
    <cfRule type="cellIs" dxfId="256" priority="52" operator="between">
      <formula>1</formula>
      <formula>2</formula>
    </cfRule>
  </conditionalFormatting>
  <conditionalFormatting sqref="E118:E119">
    <cfRule type="cellIs" dxfId="255" priority="45" operator="between">
      <formula>15</formula>
      <formula>25</formula>
    </cfRule>
    <cfRule type="cellIs" dxfId="254" priority="46" operator="between">
      <formula>7</formula>
      <formula>14</formula>
    </cfRule>
    <cfRule type="cellIs" dxfId="253" priority="47" operator="between">
      <formula>3</formula>
      <formula>6</formula>
    </cfRule>
    <cfRule type="cellIs" dxfId="252" priority="48" operator="between">
      <formula>1</formula>
      <formula>2</formula>
    </cfRule>
  </conditionalFormatting>
  <conditionalFormatting sqref="E121:E122">
    <cfRule type="cellIs" dxfId="251" priority="41" operator="between">
      <formula>15</formula>
      <formula>25</formula>
    </cfRule>
    <cfRule type="cellIs" dxfId="250" priority="42" operator="between">
      <formula>7</formula>
      <formula>14</formula>
    </cfRule>
    <cfRule type="cellIs" dxfId="249" priority="43" operator="between">
      <formula>3</formula>
      <formula>6</formula>
    </cfRule>
    <cfRule type="cellIs" dxfId="248" priority="44" operator="between">
      <formula>1</formula>
      <formula>2</formula>
    </cfRule>
  </conditionalFormatting>
  <conditionalFormatting sqref="E124:E125">
    <cfRule type="cellIs" dxfId="247" priority="37" operator="between">
      <formula>15</formula>
      <formula>25</formula>
    </cfRule>
    <cfRule type="cellIs" dxfId="246" priority="38" operator="between">
      <formula>7</formula>
      <formula>14</formula>
    </cfRule>
    <cfRule type="cellIs" dxfId="245" priority="39" operator="between">
      <formula>3</formula>
      <formula>6</formula>
    </cfRule>
    <cfRule type="cellIs" dxfId="244" priority="40" operator="between">
      <formula>1</formula>
      <formula>2</formula>
    </cfRule>
  </conditionalFormatting>
  <conditionalFormatting sqref="E127:E128">
    <cfRule type="cellIs" dxfId="243" priority="33" operator="between">
      <formula>15</formula>
      <formula>25</formula>
    </cfRule>
    <cfRule type="cellIs" dxfId="242" priority="34" operator="between">
      <formula>7</formula>
      <formula>14</formula>
    </cfRule>
    <cfRule type="cellIs" dxfId="241" priority="35" operator="between">
      <formula>3</formula>
      <formula>6</formula>
    </cfRule>
    <cfRule type="cellIs" dxfId="240" priority="36" operator="between">
      <formula>1</formula>
      <formula>2</formula>
    </cfRule>
  </conditionalFormatting>
  <conditionalFormatting sqref="O130:O131">
    <cfRule type="cellIs" dxfId="239" priority="29" operator="between">
      <formula>15</formula>
      <formula>25</formula>
    </cfRule>
    <cfRule type="cellIs" dxfId="238" priority="30" operator="between">
      <formula>7</formula>
      <formula>14</formula>
    </cfRule>
    <cfRule type="cellIs" dxfId="237" priority="31" operator="between">
      <formula>3</formula>
      <formula>6</formula>
    </cfRule>
    <cfRule type="cellIs" dxfId="236" priority="32" operator="between">
      <formula>1</formula>
      <formula>2</formula>
    </cfRule>
  </conditionalFormatting>
  <conditionalFormatting sqref="E130:E131">
    <cfRule type="cellIs" dxfId="235" priority="25" operator="between">
      <formula>15</formula>
      <formula>25</formula>
    </cfRule>
    <cfRule type="cellIs" dxfId="234" priority="26" operator="between">
      <formula>7</formula>
      <formula>14</formula>
    </cfRule>
    <cfRule type="cellIs" dxfId="233" priority="27" operator="between">
      <formula>3</formula>
      <formula>6</formula>
    </cfRule>
    <cfRule type="cellIs" dxfId="232" priority="28" operator="between">
      <formula>1</formula>
      <formula>2</formula>
    </cfRule>
  </conditionalFormatting>
  <conditionalFormatting sqref="O133:O134">
    <cfRule type="cellIs" dxfId="231" priority="21" operator="between">
      <formula>15</formula>
      <formula>25</formula>
    </cfRule>
    <cfRule type="cellIs" dxfId="230" priority="22" operator="between">
      <formula>7</formula>
      <formula>14</formula>
    </cfRule>
    <cfRule type="cellIs" dxfId="229" priority="23" operator="between">
      <formula>3</formula>
      <formula>6</formula>
    </cfRule>
    <cfRule type="cellIs" dxfId="228" priority="24" operator="between">
      <formula>1</formula>
      <formula>2</formula>
    </cfRule>
  </conditionalFormatting>
  <conditionalFormatting sqref="E133:E134">
    <cfRule type="cellIs" dxfId="227" priority="17" operator="between">
      <formula>15</formula>
      <formula>25</formula>
    </cfRule>
    <cfRule type="cellIs" dxfId="226" priority="18" operator="between">
      <formula>7</formula>
      <formula>14</formula>
    </cfRule>
    <cfRule type="cellIs" dxfId="225" priority="19" operator="between">
      <formula>3</formula>
      <formula>6</formula>
    </cfRule>
    <cfRule type="cellIs" dxfId="224" priority="20" operator="between">
      <formula>1</formula>
      <formula>2</formula>
    </cfRule>
  </conditionalFormatting>
  <conditionalFormatting sqref="O136:O137">
    <cfRule type="cellIs" dxfId="223" priority="13" operator="between">
      <formula>15</formula>
      <formula>25</formula>
    </cfRule>
    <cfRule type="cellIs" dxfId="222" priority="14" operator="between">
      <formula>7</formula>
      <formula>14</formula>
    </cfRule>
    <cfRule type="cellIs" dxfId="221" priority="15" operator="between">
      <formula>3</formula>
      <formula>6</formula>
    </cfRule>
    <cfRule type="cellIs" dxfId="220" priority="16" operator="between">
      <formula>1</formula>
      <formula>2</formula>
    </cfRule>
  </conditionalFormatting>
  <conditionalFormatting sqref="E136:E137">
    <cfRule type="cellIs" dxfId="219" priority="9" operator="between">
      <formula>15</formula>
      <formula>25</formula>
    </cfRule>
    <cfRule type="cellIs" dxfId="218" priority="10" operator="between">
      <formula>7</formula>
      <formula>14</formula>
    </cfRule>
    <cfRule type="cellIs" dxfId="217" priority="11" operator="between">
      <formula>3</formula>
      <formula>6</formula>
    </cfRule>
    <cfRule type="cellIs" dxfId="216" priority="12" operator="between">
      <formula>1</formula>
      <formula>2</formula>
    </cfRule>
  </conditionalFormatting>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'Base calculos'!$Q$6:$Q$8</xm:f>
          </x14:formula1>
          <xm:sqref>F10 F13 F16 F19 F22 F25 F28 F31 F34 F37 F40 F43 F46 F49 F52 F55 F58 F61 F64 F67 F70 F73 F76 F79 F82 F85 F88 F91 F94 F97 F100 F103 F106 F109 F112 F115 F118 F121 F124 F127 F130 F133 F136</xm:sqref>
        </x14:dataValidation>
        <x14:dataValidation type="list" allowBlank="1" showInputMessage="1" showErrorMessage="1">
          <x14:formula1>
            <xm:f>'Base calculos'!$Z$2:$Z$6</xm:f>
          </x14:formula1>
          <xm:sqref>I10:I11 K13:K14 K16:K17 K19:K20 I22:I23 I25:I26 K28:K29 I31:I32 I34:I35 I37:I38 I40:I41 I43:I44 I46:I47 I49:I50 I52:I53 I55:I56 I58:I59 I61:I62 I64:I65 I67:I68 K10:K11 K136:K137 I19:I20 I13:I14 K22:K23 K25:K26 I16:I17 K31:K32 K34:K35 K37:K38 K40:K41 K43:K44 K46:K47 K49:K50 K52:K53 K55:K56 K58:K59 K61:K62 K64:K65 K67:K68 I70:I71 K70:K71 I73:I74 K73:K74 I76:I77 K76:K77 I79:I80 K79:K80 I82:I83 K82:K83 I85:I86 K85:K86 I88:I89 K88:K89 I91:I92 K91:K92 I94:I95 K94:K95 I97:I98 K97:K98 I100:I101 K100:K101 I103:I104 K103:K104 I106:I107 K106:K107 I109:I110 K109:K110 I112:I113 K112:K113 I115:I116 K115:K116 I118:I119 K118:K119 I121:I122 K121:K122 I124:I125 K124:K125 I127:I128 K127:K128 I130:I131 K130:K131 I133:I134 K133:K134 I136:I137 I28:I29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94"/>
  <sheetViews>
    <sheetView zoomScaleNormal="100" workbookViewId="0">
      <selection activeCell="F9" sqref="F9"/>
    </sheetView>
  </sheetViews>
  <sheetFormatPr baseColWidth="10" defaultColWidth="11.44140625" defaultRowHeight="14.4" x14ac:dyDescent="0.3"/>
  <cols>
    <col min="1" max="1" width="5.33203125" style="148" customWidth="1"/>
    <col min="2" max="2" width="40.33203125" style="148" customWidth="1"/>
    <col min="3" max="3" width="41.5546875" style="148" customWidth="1"/>
    <col min="4" max="4" width="21.88671875" style="148" customWidth="1"/>
    <col min="5" max="5" width="27" style="148" customWidth="1"/>
    <col min="6" max="6" width="21.109375" style="148" customWidth="1"/>
    <col min="7" max="16384" width="11.44140625" style="148"/>
  </cols>
  <sheetData>
    <row r="1" spans="1:6" ht="8.25" customHeight="1" x14ac:dyDescent="0.3"/>
    <row r="2" spans="1:6" ht="27.6" x14ac:dyDescent="0.65">
      <c r="A2" s="435" t="s">
        <v>432</v>
      </c>
      <c r="B2" s="436"/>
      <c r="C2" s="436"/>
      <c r="D2" s="436"/>
      <c r="E2" s="436"/>
      <c r="F2" s="436"/>
    </row>
    <row r="3" spans="1:6" ht="8.25" customHeight="1" x14ac:dyDescent="0.3"/>
    <row r="4" spans="1:6" ht="45.75" hidden="1" customHeight="1" x14ac:dyDescent="0.3">
      <c r="A4" s="431" t="s">
        <v>318</v>
      </c>
      <c r="B4" s="432"/>
      <c r="C4" s="428" t="s">
        <v>427</v>
      </c>
      <c r="D4" s="429"/>
      <c r="E4" s="430"/>
      <c r="F4" s="9"/>
    </row>
    <row r="5" spans="1:6" ht="6" hidden="1" customHeight="1" x14ac:dyDescent="0.3"/>
    <row r="6" spans="1:6" ht="75" hidden="1" customHeight="1" x14ac:dyDescent="0.3">
      <c r="A6" s="433" t="s">
        <v>474</v>
      </c>
      <c r="B6" s="433"/>
      <c r="C6" s="433"/>
      <c r="D6" s="433"/>
      <c r="E6" s="434"/>
    </row>
    <row r="7" spans="1:6" ht="7.5" customHeight="1" x14ac:dyDescent="0.3"/>
    <row r="8" spans="1:6" ht="52.8" thickBot="1" x14ac:dyDescent="0.35">
      <c r="A8" s="228" t="s">
        <v>375</v>
      </c>
      <c r="B8" s="229" t="s">
        <v>788</v>
      </c>
      <c r="C8" s="229" t="s">
        <v>320</v>
      </c>
      <c r="D8" s="265" t="s">
        <v>460</v>
      </c>
      <c r="E8" s="266" t="s">
        <v>428</v>
      </c>
      <c r="F8" s="266" t="s">
        <v>888</v>
      </c>
    </row>
    <row r="9" spans="1:6" ht="66" customHeight="1" thickTop="1" thickBot="1" x14ac:dyDescent="0.35">
      <c r="A9" s="215">
        <v>1</v>
      </c>
      <c r="B9" s="216">
        <f>+'Etapa 1 Identificación'!C15</f>
        <v>0</v>
      </c>
      <c r="C9" s="216">
        <f>'Etapa 2 Análisis R.Control'!D10</f>
        <v>0</v>
      </c>
      <c r="D9" s="227" t="e">
        <f>+'Etapa 2 Análisis R.Control'!O10</f>
        <v>#VALUE!</v>
      </c>
      <c r="E9" s="217" t="s">
        <v>435</v>
      </c>
      <c r="F9" s="340"/>
    </row>
    <row r="10" spans="1:6" ht="10.5" customHeight="1" thickTop="1" thickBot="1" x14ac:dyDescent="0.35">
      <c r="A10" s="211"/>
      <c r="B10" s="211"/>
      <c r="C10" s="213"/>
      <c r="D10" s="219"/>
      <c r="E10" s="279"/>
      <c r="F10" s="341"/>
    </row>
    <row r="11" spans="1:6" ht="66" customHeight="1" thickTop="1" thickBot="1" x14ac:dyDescent="0.35">
      <c r="A11" s="215">
        <v>2</v>
      </c>
      <c r="B11" s="216">
        <f>+'Etapa 1 Identificación'!D15</f>
        <v>0</v>
      </c>
      <c r="C11" s="216">
        <f>'Etapa 2 Análisis R.Control'!D13</f>
        <v>0</v>
      </c>
      <c r="D11" s="227" t="e">
        <f>'Etapa 2 Análisis R.Control'!O13</f>
        <v>#VALUE!</v>
      </c>
      <c r="E11" s="217" t="s">
        <v>435</v>
      </c>
      <c r="F11" s="342"/>
    </row>
    <row r="12" spans="1:6" ht="12.75" customHeight="1" thickTop="1" thickBot="1" x14ac:dyDescent="0.35">
      <c r="A12" s="211"/>
      <c r="B12" s="211"/>
      <c r="C12" s="213"/>
      <c r="D12" s="219"/>
      <c r="E12" s="279"/>
      <c r="F12" s="341"/>
    </row>
    <row r="13" spans="1:6" ht="66" customHeight="1" thickTop="1" thickBot="1" x14ac:dyDescent="0.35">
      <c r="A13" s="215">
        <v>3</v>
      </c>
      <c r="B13" s="216">
        <f>+'Etapa 1 Identificación'!E15</f>
        <v>0</v>
      </c>
      <c r="C13" s="216">
        <f>'Etapa 2 Análisis R.Control'!D16</f>
        <v>0</v>
      </c>
      <c r="D13" s="227" t="e">
        <f>'Etapa 2 Análisis R.Control'!O16</f>
        <v>#VALUE!</v>
      </c>
      <c r="E13" s="217" t="s">
        <v>435</v>
      </c>
      <c r="F13" s="340"/>
    </row>
    <row r="14" spans="1:6" ht="12" customHeight="1" thickTop="1" thickBot="1" x14ac:dyDescent="0.35">
      <c r="A14" s="211"/>
      <c r="B14" s="211"/>
      <c r="C14" s="213"/>
      <c r="D14" s="219"/>
      <c r="E14" s="279"/>
      <c r="F14" s="341"/>
    </row>
    <row r="15" spans="1:6" ht="66" customHeight="1" thickTop="1" thickBot="1" x14ac:dyDescent="0.35">
      <c r="A15" s="215">
        <v>4</v>
      </c>
      <c r="B15" s="216">
        <f>+'Etapa 1 Identificación'!F15</f>
        <v>0</v>
      </c>
      <c r="C15" s="216">
        <f>'Etapa 2 Análisis R.Control'!D19</f>
        <v>0</v>
      </c>
      <c r="D15" s="227" t="e">
        <f>'Etapa 2 Análisis R.Control'!O19</f>
        <v>#VALUE!</v>
      </c>
      <c r="E15" s="217" t="s">
        <v>435</v>
      </c>
      <c r="F15" s="340"/>
    </row>
    <row r="16" spans="1:6" ht="11.25" customHeight="1" thickTop="1" thickBot="1" x14ac:dyDescent="0.35">
      <c r="A16" s="211"/>
      <c r="B16" s="211"/>
      <c r="C16" s="213"/>
      <c r="D16" s="219"/>
      <c r="E16" s="279"/>
      <c r="F16" s="341"/>
    </row>
    <row r="17" spans="1:6" ht="66" customHeight="1" thickTop="1" thickBot="1" x14ac:dyDescent="0.35">
      <c r="A17" s="215">
        <v>5</v>
      </c>
      <c r="B17" s="216">
        <f>+'Etapa 1 Identificación'!G15</f>
        <v>0</v>
      </c>
      <c r="C17" s="216">
        <f>'Etapa 2 Análisis R.Control'!D22</f>
        <v>0</v>
      </c>
      <c r="D17" s="227" t="e">
        <f>'Etapa 2 Análisis R.Control'!O22</f>
        <v>#VALUE!</v>
      </c>
      <c r="E17" s="217" t="s">
        <v>435</v>
      </c>
      <c r="F17" s="340"/>
    </row>
    <row r="18" spans="1:6" ht="12" customHeight="1" thickTop="1" thickBot="1" x14ac:dyDescent="0.35">
      <c r="A18" s="211"/>
      <c r="B18" s="211"/>
      <c r="C18" s="213"/>
      <c r="D18" s="219"/>
      <c r="E18" s="279"/>
      <c r="F18" s="341"/>
    </row>
    <row r="19" spans="1:6" ht="66" customHeight="1" thickTop="1" thickBot="1" x14ac:dyDescent="0.35">
      <c r="A19" s="215">
        <v>6</v>
      </c>
      <c r="B19" s="216">
        <f>+'Etapa 1 Identificación'!H15</f>
        <v>0</v>
      </c>
      <c r="C19" s="216">
        <f>'Etapa 2 Análisis R.Control'!D25</f>
        <v>0</v>
      </c>
      <c r="D19" s="227" t="e">
        <f>'Etapa 2 Análisis R.Control'!O25</f>
        <v>#VALUE!</v>
      </c>
      <c r="E19" s="217" t="s">
        <v>435</v>
      </c>
      <c r="F19" s="340"/>
    </row>
    <row r="20" spans="1:6" ht="9" customHeight="1" thickTop="1" thickBot="1" x14ac:dyDescent="0.35">
      <c r="A20" s="211"/>
      <c r="B20" s="211"/>
      <c r="C20" s="213"/>
      <c r="D20" s="219"/>
      <c r="E20" s="279"/>
      <c r="F20" s="341"/>
    </row>
    <row r="21" spans="1:6" ht="66" customHeight="1" thickTop="1" thickBot="1" x14ac:dyDescent="0.35">
      <c r="A21" s="215">
        <v>7</v>
      </c>
      <c r="B21" s="216">
        <f>+'Etapa 1 Identificación'!I15</f>
        <v>0</v>
      </c>
      <c r="C21" s="216">
        <f>'Etapa 2 Análisis R.Control'!D28</f>
        <v>0</v>
      </c>
      <c r="D21" s="227" t="e">
        <f>'Etapa 2 Análisis R.Control'!O28</f>
        <v>#VALUE!</v>
      </c>
      <c r="E21" s="217" t="s">
        <v>435</v>
      </c>
      <c r="F21" s="340"/>
    </row>
    <row r="22" spans="1:6" ht="9.75" customHeight="1" thickTop="1" thickBot="1" x14ac:dyDescent="0.35">
      <c r="A22" s="211"/>
      <c r="B22" s="211"/>
      <c r="C22" s="213"/>
      <c r="D22" s="219"/>
      <c r="E22" s="279"/>
      <c r="F22" s="341"/>
    </row>
    <row r="23" spans="1:6" ht="66" customHeight="1" thickTop="1" thickBot="1" x14ac:dyDescent="0.35">
      <c r="A23" s="215">
        <v>8</v>
      </c>
      <c r="B23" s="216">
        <f>+'Etapa 1 Identificación'!J15</f>
        <v>0</v>
      </c>
      <c r="C23" s="216">
        <f>'Etapa 2 Análisis R.Control'!D31</f>
        <v>0</v>
      </c>
      <c r="D23" s="227" t="e">
        <f>'Etapa 2 Análisis R.Control'!O31</f>
        <v>#VALUE!</v>
      </c>
      <c r="E23" s="217" t="s">
        <v>435</v>
      </c>
      <c r="F23" s="340"/>
    </row>
    <row r="24" spans="1:6" ht="15.6" thickTop="1" thickBot="1" x14ac:dyDescent="0.35">
      <c r="E24" s="214"/>
      <c r="F24" s="325"/>
    </row>
    <row r="25" spans="1:6" ht="66" customHeight="1" thickTop="1" thickBot="1" x14ac:dyDescent="0.35">
      <c r="A25" s="215">
        <v>9</v>
      </c>
      <c r="B25" s="216">
        <f>+'Etapa 1 Identificación'!K15</f>
        <v>0</v>
      </c>
      <c r="C25" s="216">
        <f>'Etapa 2 Análisis R.Control'!D34</f>
        <v>0</v>
      </c>
      <c r="D25" s="227" t="e">
        <f>'Etapa 2 Análisis R.Control'!O34</f>
        <v>#VALUE!</v>
      </c>
      <c r="E25" s="217" t="s">
        <v>435</v>
      </c>
      <c r="F25" s="340"/>
    </row>
    <row r="26" spans="1:6" ht="15.6" thickTop="1" thickBot="1" x14ac:dyDescent="0.35">
      <c r="E26" s="214"/>
      <c r="F26" s="325"/>
    </row>
    <row r="27" spans="1:6" ht="66" customHeight="1" thickTop="1" thickBot="1" x14ac:dyDescent="0.35">
      <c r="A27" s="215">
        <v>10</v>
      </c>
      <c r="B27" s="216">
        <f>+'Etapa 1 Identificación'!L15</f>
        <v>0</v>
      </c>
      <c r="C27" s="216">
        <f>'Etapa 2 Análisis R.Control'!D37</f>
        <v>0</v>
      </c>
      <c r="D27" s="227" t="e">
        <f>'Etapa 2 Análisis R.Control'!O37</f>
        <v>#VALUE!</v>
      </c>
      <c r="E27" s="217" t="s">
        <v>435</v>
      </c>
      <c r="F27" s="340"/>
    </row>
    <row r="28" spans="1:6" ht="15.6" thickTop="1" thickBot="1" x14ac:dyDescent="0.35">
      <c r="E28" s="214"/>
      <c r="F28" s="325"/>
    </row>
    <row r="29" spans="1:6" ht="66" customHeight="1" thickTop="1" thickBot="1" x14ac:dyDescent="0.35">
      <c r="A29" s="215">
        <v>11</v>
      </c>
      <c r="B29" s="216">
        <f>+'Etapa 1 Identificación'!M15</f>
        <v>0</v>
      </c>
      <c r="C29" s="216">
        <f>'Etapa 2 Análisis R.Control'!D40</f>
        <v>0</v>
      </c>
      <c r="D29" s="227" t="e">
        <f>'Etapa 2 Análisis R.Control'!O40</f>
        <v>#VALUE!</v>
      </c>
      <c r="E29" s="217" t="s">
        <v>435</v>
      </c>
      <c r="F29" s="340"/>
    </row>
    <row r="30" spans="1:6" ht="15.6" thickTop="1" thickBot="1" x14ac:dyDescent="0.35">
      <c r="E30" s="214"/>
    </row>
    <row r="31" spans="1:6" ht="66" customHeight="1" thickTop="1" thickBot="1" x14ac:dyDescent="0.35">
      <c r="A31" s="215">
        <v>12</v>
      </c>
      <c r="B31" s="216">
        <f>+'Etapa 1 Identificación'!N15</f>
        <v>0</v>
      </c>
      <c r="C31" s="216">
        <f>'Etapa 2 Análisis R.Control'!D43</f>
        <v>0</v>
      </c>
      <c r="D31" s="227" t="e">
        <f>'Etapa 2 Análisis R.Control'!O43</f>
        <v>#VALUE!</v>
      </c>
      <c r="E31" s="217" t="s">
        <v>435</v>
      </c>
      <c r="F31" s="227"/>
    </row>
    <row r="32" spans="1:6" ht="15.6" thickTop="1" thickBot="1" x14ac:dyDescent="0.35">
      <c r="E32" s="214"/>
    </row>
    <row r="33" spans="1:6" ht="66" customHeight="1" thickTop="1" thickBot="1" x14ac:dyDescent="0.35">
      <c r="A33" s="215">
        <v>13</v>
      </c>
      <c r="B33" s="216">
        <f>+'Etapa 1 Identificación'!O15</f>
        <v>0</v>
      </c>
      <c r="C33" s="216">
        <f>'Etapa 2 Análisis R.Control'!D46</f>
        <v>0</v>
      </c>
      <c r="D33" s="227" t="e">
        <f>'Etapa 2 Análisis R.Control'!O46</f>
        <v>#VALUE!</v>
      </c>
      <c r="E33" s="217" t="s">
        <v>435</v>
      </c>
      <c r="F33" s="227"/>
    </row>
    <row r="34" spans="1:6" ht="15.6" thickTop="1" thickBot="1" x14ac:dyDescent="0.35">
      <c r="E34" s="214"/>
    </row>
    <row r="35" spans="1:6" ht="66" customHeight="1" thickTop="1" thickBot="1" x14ac:dyDescent="0.35">
      <c r="A35" s="215">
        <v>14</v>
      </c>
      <c r="B35" s="216">
        <f>+'Etapa 1 Identificación'!P15</f>
        <v>0</v>
      </c>
      <c r="C35" s="216">
        <f>'Etapa 2 Análisis R.Control'!D49</f>
        <v>0</v>
      </c>
      <c r="D35" s="227" t="e">
        <f>'Etapa 2 Análisis R.Control'!O49</f>
        <v>#VALUE!</v>
      </c>
      <c r="E35" s="217" t="s">
        <v>435</v>
      </c>
      <c r="F35" s="227"/>
    </row>
    <row r="36" spans="1:6" ht="15.6" thickTop="1" thickBot="1" x14ac:dyDescent="0.35">
      <c r="E36" s="214"/>
    </row>
    <row r="37" spans="1:6" ht="66" customHeight="1" thickTop="1" thickBot="1" x14ac:dyDescent="0.35">
      <c r="A37" s="215">
        <v>15</v>
      </c>
      <c r="B37" s="216">
        <f>+'Etapa 1 Identificación'!Q15</f>
        <v>0</v>
      </c>
      <c r="C37" s="216">
        <f>'Etapa 2 Análisis R.Control'!D52</f>
        <v>0</v>
      </c>
      <c r="D37" s="227" t="e">
        <f>'Etapa 2 Análisis R.Control'!O52</f>
        <v>#VALUE!</v>
      </c>
      <c r="E37" s="217" t="s">
        <v>435</v>
      </c>
      <c r="F37" s="227"/>
    </row>
    <row r="38" spans="1:6" ht="15.6" thickTop="1" thickBot="1" x14ac:dyDescent="0.35">
      <c r="E38" s="214"/>
    </row>
    <row r="39" spans="1:6" ht="66" customHeight="1" thickTop="1" thickBot="1" x14ac:dyDescent="0.35">
      <c r="A39" s="215">
        <v>16</v>
      </c>
      <c r="B39" s="216">
        <f>+'Etapa 1 Identificación'!R15</f>
        <v>0</v>
      </c>
      <c r="C39" s="216">
        <f>'Etapa 2 Análisis R.Control'!D55</f>
        <v>0</v>
      </c>
      <c r="D39" s="227" t="e">
        <f>'Etapa 2 Análisis R.Control'!O55</f>
        <v>#VALUE!</v>
      </c>
      <c r="E39" s="217" t="s">
        <v>435</v>
      </c>
      <c r="F39" s="227"/>
    </row>
    <row r="40" spans="1:6" ht="15.6" thickTop="1" thickBot="1" x14ac:dyDescent="0.35">
      <c r="E40" s="214"/>
    </row>
    <row r="41" spans="1:6" ht="66" customHeight="1" thickTop="1" thickBot="1" x14ac:dyDescent="0.35">
      <c r="A41" s="215">
        <v>17</v>
      </c>
      <c r="B41" s="216">
        <f>+'Etapa 1 Identificación'!S15</f>
        <v>0</v>
      </c>
      <c r="C41" s="216">
        <f>'Etapa 2 Análisis R.Control'!D58</f>
        <v>0</v>
      </c>
      <c r="D41" s="227" t="e">
        <f>'Etapa 2 Análisis R.Control'!O58</f>
        <v>#VALUE!</v>
      </c>
      <c r="E41" s="217" t="s">
        <v>435</v>
      </c>
      <c r="F41" s="227"/>
    </row>
    <row r="42" spans="1:6" ht="15.6" thickTop="1" thickBot="1" x14ac:dyDescent="0.35">
      <c r="E42" s="214"/>
    </row>
    <row r="43" spans="1:6" ht="66" customHeight="1" thickTop="1" thickBot="1" x14ac:dyDescent="0.35">
      <c r="A43" s="215">
        <v>18</v>
      </c>
      <c r="B43" s="216">
        <f>+'Etapa 1 Identificación'!T15</f>
        <v>0</v>
      </c>
      <c r="C43" s="216">
        <f>'Etapa 2 Análisis R.Control'!D61</f>
        <v>0</v>
      </c>
      <c r="D43" s="227" t="e">
        <f>'Etapa 2 Análisis R.Control'!O61</f>
        <v>#VALUE!</v>
      </c>
      <c r="E43" s="217" t="s">
        <v>435</v>
      </c>
      <c r="F43" s="227"/>
    </row>
    <row r="44" spans="1:6" ht="15.6" thickTop="1" thickBot="1" x14ac:dyDescent="0.35">
      <c r="E44" s="214"/>
    </row>
    <row r="45" spans="1:6" ht="66" customHeight="1" thickTop="1" thickBot="1" x14ac:dyDescent="0.35">
      <c r="A45" s="215">
        <v>19</v>
      </c>
      <c r="B45" s="216">
        <f>+'Etapa 1 Identificación'!U15</f>
        <v>0</v>
      </c>
      <c r="C45" s="216">
        <f>'Etapa 2 Análisis R.Control'!D64</f>
        <v>0</v>
      </c>
      <c r="D45" s="227" t="e">
        <f>'Etapa 2 Análisis R.Control'!O64</f>
        <v>#VALUE!</v>
      </c>
      <c r="E45" s="217" t="s">
        <v>435</v>
      </c>
      <c r="F45" s="227"/>
    </row>
    <row r="46" spans="1:6" ht="15.6" thickTop="1" thickBot="1" x14ac:dyDescent="0.35">
      <c r="E46" s="214"/>
    </row>
    <row r="47" spans="1:6" ht="66" customHeight="1" thickTop="1" thickBot="1" x14ac:dyDescent="0.35">
      <c r="A47" s="215">
        <v>20</v>
      </c>
      <c r="B47" s="290">
        <f>+'Etapa 2 Análisis R.Control'!C67</f>
        <v>0</v>
      </c>
      <c r="C47" s="216">
        <f>'Etapa 2 Análisis R.Control'!D67</f>
        <v>0</v>
      </c>
      <c r="D47" s="227" t="e">
        <f>+'Etapa 2 Análisis R.Control'!O67</f>
        <v>#VALUE!</v>
      </c>
      <c r="E47" s="217" t="s">
        <v>435</v>
      </c>
      <c r="F47" s="227"/>
    </row>
    <row r="48" spans="1:6" ht="15.6" thickTop="1" thickBot="1" x14ac:dyDescent="0.35">
      <c r="B48" s="264"/>
    </row>
    <row r="49" spans="1:6" ht="66" customHeight="1" thickTop="1" thickBot="1" x14ac:dyDescent="0.35">
      <c r="A49" s="215">
        <v>21</v>
      </c>
      <c r="B49" s="290">
        <f>+'Etapa 2 Análisis R.Control'!C70</f>
        <v>0</v>
      </c>
      <c r="C49" s="216">
        <f>'Etapa 2 Análisis R.Control'!D70</f>
        <v>0</v>
      </c>
      <c r="D49" s="227" t="e">
        <f>+'Etapa 2 Análisis R.Control'!O70</f>
        <v>#VALUE!</v>
      </c>
      <c r="E49" s="217" t="s">
        <v>435</v>
      </c>
      <c r="F49" s="227"/>
    </row>
    <row r="50" spans="1:6" ht="15.6" thickTop="1" thickBot="1" x14ac:dyDescent="0.35"/>
    <row r="51" spans="1:6" ht="66" customHeight="1" thickTop="1" thickBot="1" x14ac:dyDescent="0.35">
      <c r="A51" s="215">
        <v>22</v>
      </c>
      <c r="B51" s="290">
        <f>+'Etapa 2 Análisis R.Control'!C73</f>
        <v>0</v>
      </c>
      <c r="C51" s="216">
        <f>'Etapa 2 Análisis R.Control'!D73</f>
        <v>0</v>
      </c>
      <c r="D51" s="227" t="e">
        <f>+'Etapa 2 Análisis R.Control'!O73</f>
        <v>#VALUE!</v>
      </c>
      <c r="E51" s="217" t="s">
        <v>435</v>
      </c>
      <c r="F51" s="227"/>
    </row>
    <row r="52" spans="1:6" ht="15.6" thickTop="1" thickBot="1" x14ac:dyDescent="0.35"/>
    <row r="53" spans="1:6" ht="66" customHeight="1" thickTop="1" thickBot="1" x14ac:dyDescent="0.35">
      <c r="A53" s="215">
        <v>23</v>
      </c>
      <c r="B53" s="290">
        <f>+'Etapa 2 Análisis R.Control'!C76</f>
        <v>0</v>
      </c>
      <c r="C53" s="216">
        <f>'Etapa 2 Análisis R.Control'!D76</f>
        <v>0</v>
      </c>
      <c r="D53" s="227" t="e">
        <f>+'Etapa 2 Análisis R.Control'!O76</f>
        <v>#VALUE!</v>
      </c>
      <c r="E53" s="217" t="s">
        <v>435</v>
      </c>
      <c r="F53" s="227"/>
    </row>
    <row r="54" spans="1:6" ht="15.6" thickTop="1" thickBot="1" x14ac:dyDescent="0.35"/>
    <row r="55" spans="1:6" ht="66" customHeight="1" thickTop="1" thickBot="1" x14ac:dyDescent="0.35">
      <c r="A55" s="215">
        <v>24</v>
      </c>
      <c r="B55" s="290">
        <f>+'Etapa 2 Análisis R.Control'!C79</f>
        <v>0</v>
      </c>
      <c r="C55" s="216">
        <f>'Etapa 2 Análisis R.Control'!D79</f>
        <v>0</v>
      </c>
      <c r="D55" s="227" t="e">
        <f>+'Etapa 2 Análisis R.Control'!O79</f>
        <v>#VALUE!</v>
      </c>
      <c r="E55" s="217" t="s">
        <v>435</v>
      </c>
      <c r="F55" s="227"/>
    </row>
    <row r="56" spans="1:6" ht="15.6" thickTop="1" thickBot="1" x14ac:dyDescent="0.35"/>
    <row r="57" spans="1:6" ht="66" customHeight="1" thickTop="1" thickBot="1" x14ac:dyDescent="0.35">
      <c r="A57" s="215">
        <v>25</v>
      </c>
      <c r="B57" s="290">
        <f>+'Etapa 2 Análisis R.Control'!C82</f>
        <v>0</v>
      </c>
      <c r="C57" s="216">
        <f>'Etapa 2 Análisis R.Control'!D82</f>
        <v>0</v>
      </c>
      <c r="D57" s="227" t="e">
        <f>+'Etapa 2 Análisis R.Control'!O82</f>
        <v>#VALUE!</v>
      </c>
      <c r="E57" s="217" t="s">
        <v>435</v>
      </c>
      <c r="F57" s="227"/>
    </row>
    <row r="58" spans="1:6" ht="15.6" thickTop="1" thickBot="1" x14ac:dyDescent="0.35"/>
    <row r="59" spans="1:6" ht="66" customHeight="1" thickTop="1" thickBot="1" x14ac:dyDescent="0.35">
      <c r="A59" s="215">
        <v>26</v>
      </c>
      <c r="B59" s="290">
        <f>+'Etapa 2 Análisis R.Control'!C85</f>
        <v>0</v>
      </c>
      <c r="C59" s="216">
        <f>'Etapa 2 Análisis R.Control'!D85</f>
        <v>0</v>
      </c>
      <c r="D59" s="227" t="e">
        <f>+'Etapa 2 Análisis R.Control'!O85</f>
        <v>#VALUE!</v>
      </c>
      <c r="E59" s="217" t="s">
        <v>435</v>
      </c>
      <c r="F59" s="227"/>
    </row>
    <row r="60" spans="1:6" ht="15.6" thickTop="1" thickBot="1" x14ac:dyDescent="0.35"/>
    <row r="61" spans="1:6" ht="66" customHeight="1" thickTop="1" thickBot="1" x14ac:dyDescent="0.35">
      <c r="A61" s="215">
        <v>27</v>
      </c>
      <c r="B61" s="290">
        <f>+'Etapa 2 Análisis R.Control'!C88</f>
        <v>0</v>
      </c>
      <c r="C61" s="216">
        <f>'Etapa 2 Análisis R.Control'!D88</f>
        <v>0</v>
      </c>
      <c r="D61" s="227" t="e">
        <f>+'Etapa 2 Análisis R.Control'!O88</f>
        <v>#VALUE!</v>
      </c>
      <c r="E61" s="217" t="s">
        <v>435</v>
      </c>
      <c r="F61" s="227"/>
    </row>
    <row r="62" spans="1:6" ht="15.6" thickTop="1" thickBot="1" x14ac:dyDescent="0.35"/>
    <row r="63" spans="1:6" ht="66" customHeight="1" thickTop="1" thickBot="1" x14ac:dyDescent="0.35">
      <c r="A63" s="215">
        <v>28</v>
      </c>
      <c r="B63" s="290">
        <f>+'Etapa 2 Análisis R.Control'!C91</f>
        <v>0</v>
      </c>
      <c r="C63" s="216">
        <f>'Etapa 2 Análisis R.Control'!D91</f>
        <v>0</v>
      </c>
      <c r="D63" s="227">
        <f>+'Etapa 2 Análisis R.Control'!O90</f>
        <v>0</v>
      </c>
      <c r="E63" s="217" t="s">
        <v>435</v>
      </c>
      <c r="F63" s="227"/>
    </row>
    <row r="64" spans="1:6" ht="15.6" thickTop="1" thickBot="1" x14ac:dyDescent="0.35"/>
    <row r="65" spans="1:6" ht="66" customHeight="1" thickTop="1" thickBot="1" x14ac:dyDescent="0.35">
      <c r="A65" s="215">
        <v>29</v>
      </c>
      <c r="B65" s="290">
        <f>+'Etapa 2 Análisis R.Control'!C94</f>
        <v>0</v>
      </c>
      <c r="C65" s="216">
        <f>'Etapa 2 Análisis R.Control'!D94</f>
        <v>0</v>
      </c>
      <c r="D65" s="227" t="e">
        <f>+'Etapa 2 Análisis R.Control'!O94</f>
        <v>#VALUE!</v>
      </c>
      <c r="E65" s="217" t="s">
        <v>435</v>
      </c>
      <c r="F65" s="227"/>
    </row>
    <row r="66" spans="1:6" ht="15.6" thickTop="1" thickBot="1" x14ac:dyDescent="0.35"/>
    <row r="67" spans="1:6" ht="66" customHeight="1" thickTop="1" thickBot="1" x14ac:dyDescent="0.35">
      <c r="A67" s="215">
        <v>30</v>
      </c>
      <c r="B67" s="290">
        <f>+'Etapa 2 Análisis R.Control'!C97</f>
        <v>0</v>
      </c>
      <c r="C67" s="216">
        <f>'Etapa 2 Análisis R.Control'!D97</f>
        <v>0</v>
      </c>
      <c r="D67" s="227" t="e">
        <f>+'Etapa 2 Análisis R.Control'!O97</f>
        <v>#VALUE!</v>
      </c>
      <c r="E67" s="217" t="s">
        <v>435</v>
      </c>
      <c r="F67" s="227"/>
    </row>
    <row r="68" spans="1:6" ht="15.6" thickTop="1" thickBot="1" x14ac:dyDescent="0.35"/>
    <row r="69" spans="1:6" ht="66" customHeight="1" thickTop="1" thickBot="1" x14ac:dyDescent="0.35">
      <c r="A69" s="215">
        <v>31</v>
      </c>
      <c r="B69" s="290">
        <f>+'Etapa 2 Análisis R.Control'!C100</f>
        <v>0</v>
      </c>
      <c r="C69" s="216">
        <f>'Etapa 2 Análisis R.Control'!D100</f>
        <v>0</v>
      </c>
      <c r="D69" s="227" t="e">
        <f>+'Etapa 2 Análisis R.Control'!O100</f>
        <v>#VALUE!</v>
      </c>
      <c r="E69" s="217" t="s">
        <v>435</v>
      </c>
      <c r="F69" s="227"/>
    </row>
    <row r="70" spans="1:6" ht="15.6" thickTop="1" thickBot="1" x14ac:dyDescent="0.35"/>
    <row r="71" spans="1:6" ht="66" customHeight="1" thickTop="1" thickBot="1" x14ac:dyDescent="0.35">
      <c r="A71" s="215">
        <v>32</v>
      </c>
      <c r="B71" s="290">
        <f>+'Etapa 2 Análisis R.Control'!C103</f>
        <v>0</v>
      </c>
      <c r="C71" s="216">
        <f>'Etapa 2 Análisis R.Control'!D103</f>
        <v>0</v>
      </c>
      <c r="D71" s="227" t="e">
        <f>+'Etapa 2 Análisis R.Control'!O103</f>
        <v>#VALUE!</v>
      </c>
      <c r="E71" s="217" t="s">
        <v>435</v>
      </c>
      <c r="F71" s="227"/>
    </row>
    <row r="72" spans="1:6" ht="15.6" thickTop="1" thickBot="1" x14ac:dyDescent="0.35"/>
    <row r="73" spans="1:6" ht="66" customHeight="1" thickTop="1" thickBot="1" x14ac:dyDescent="0.35">
      <c r="A73" s="215">
        <v>33</v>
      </c>
      <c r="B73" s="290">
        <f>+'Etapa 2 Análisis R.Control'!C106</f>
        <v>0</v>
      </c>
      <c r="C73" s="216">
        <f>'Etapa 2 Análisis R.Control'!D106</f>
        <v>0</v>
      </c>
      <c r="D73" s="227" t="e">
        <f>+'Etapa 2 Análisis R.Control'!O106</f>
        <v>#VALUE!</v>
      </c>
      <c r="E73" s="217" t="s">
        <v>435</v>
      </c>
      <c r="F73" s="227"/>
    </row>
    <row r="74" spans="1:6" ht="15.6" thickTop="1" thickBot="1" x14ac:dyDescent="0.35"/>
    <row r="75" spans="1:6" ht="66" customHeight="1" thickTop="1" thickBot="1" x14ac:dyDescent="0.35">
      <c r="A75" s="215">
        <v>34</v>
      </c>
      <c r="B75" s="290">
        <f>+'Etapa 2 Análisis R.Control'!C109</f>
        <v>0</v>
      </c>
      <c r="C75" s="216">
        <f>'Etapa 2 Análisis R.Control'!D109</f>
        <v>0</v>
      </c>
      <c r="D75" s="227" t="e">
        <f>+'Etapa 2 Análisis R.Control'!O109</f>
        <v>#VALUE!</v>
      </c>
      <c r="E75" s="217" t="s">
        <v>435</v>
      </c>
      <c r="F75" s="227"/>
    </row>
    <row r="76" spans="1:6" ht="15.6" thickTop="1" thickBot="1" x14ac:dyDescent="0.35"/>
    <row r="77" spans="1:6" ht="66" customHeight="1" thickTop="1" thickBot="1" x14ac:dyDescent="0.35">
      <c r="A77" s="215">
        <v>35</v>
      </c>
      <c r="B77" s="290">
        <f>+'Etapa 2 Análisis R.Control'!C112</f>
        <v>0</v>
      </c>
      <c r="C77" s="216">
        <f>'Etapa 2 Análisis R.Control'!D112</f>
        <v>0</v>
      </c>
      <c r="D77" s="227" t="e">
        <f>+'Etapa 2 Análisis R.Control'!O112</f>
        <v>#VALUE!</v>
      </c>
      <c r="E77" s="217" t="s">
        <v>435</v>
      </c>
      <c r="F77" s="227"/>
    </row>
    <row r="78" spans="1:6" ht="15.6" thickTop="1" thickBot="1" x14ac:dyDescent="0.35"/>
    <row r="79" spans="1:6" ht="66" customHeight="1" thickTop="1" thickBot="1" x14ac:dyDescent="0.35">
      <c r="A79" s="215">
        <v>36</v>
      </c>
      <c r="B79" s="290">
        <f>+'Etapa 2 Análisis R.Control'!C115</f>
        <v>0</v>
      </c>
      <c r="C79" s="216">
        <f>'Etapa 2 Análisis R.Control'!D115</f>
        <v>0</v>
      </c>
      <c r="D79" s="227" t="e">
        <f>+'Etapa 2 Análisis R.Control'!O115</f>
        <v>#VALUE!</v>
      </c>
      <c r="E79" s="217" t="s">
        <v>435</v>
      </c>
      <c r="F79" s="227"/>
    </row>
    <row r="80" spans="1:6" ht="15.6" thickTop="1" thickBot="1" x14ac:dyDescent="0.35"/>
    <row r="81" spans="1:6" ht="66" customHeight="1" thickTop="1" thickBot="1" x14ac:dyDescent="0.35">
      <c r="A81" s="215">
        <v>37</v>
      </c>
      <c r="B81" s="290">
        <f>+'Etapa 2 Análisis R.Control'!C118</f>
        <v>0</v>
      </c>
      <c r="C81" s="216">
        <f>'Etapa 2 Análisis R.Control'!D118</f>
        <v>0</v>
      </c>
      <c r="D81" s="227" t="e">
        <f>+'Etapa 2 Análisis R.Control'!O118</f>
        <v>#VALUE!</v>
      </c>
      <c r="E81" s="217" t="s">
        <v>435</v>
      </c>
      <c r="F81" s="227"/>
    </row>
    <row r="82" spans="1:6" ht="15.6" thickTop="1" thickBot="1" x14ac:dyDescent="0.35"/>
    <row r="83" spans="1:6" ht="66" customHeight="1" thickTop="1" thickBot="1" x14ac:dyDescent="0.35">
      <c r="A83" s="215">
        <v>38</v>
      </c>
      <c r="B83" s="290">
        <f>+'Etapa 2 Análisis R.Control'!C121</f>
        <v>0</v>
      </c>
      <c r="C83" s="216">
        <f>'Etapa 2 Análisis R.Control'!D121</f>
        <v>0</v>
      </c>
      <c r="D83" s="227" t="e">
        <f>+'Etapa 2 Análisis R.Control'!O121</f>
        <v>#VALUE!</v>
      </c>
      <c r="E83" s="217" t="s">
        <v>435</v>
      </c>
      <c r="F83" s="227"/>
    </row>
    <row r="84" spans="1:6" ht="15.6" thickTop="1" thickBot="1" x14ac:dyDescent="0.35"/>
    <row r="85" spans="1:6" ht="66" customHeight="1" thickTop="1" thickBot="1" x14ac:dyDescent="0.35">
      <c r="A85" s="215">
        <v>39</v>
      </c>
      <c r="B85" s="290">
        <f>+'Etapa 2 Análisis R.Control'!C124</f>
        <v>0</v>
      </c>
      <c r="C85" s="216">
        <f>'Etapa 2 Análisis R.Control'!D124</f>
        <v>0</v>
      </c>
      <c r="D85" s="227" t="e">
        <f>+'Etapa 2 Análisis R.Control'!O124</f>
        <v>#VALUE!</v>
      </c>
      <c r="E85" s="217" t="s">
        <v>435</v>
      </c>
      <c r="F85" s="227"/>
    </row>
    <row r="86" spans="1:6" ht="15.6" thickTop="1" thickBot="1" x14ac:dyDescent="0.35"/>
    <row r="87" spans="1:6" ht="66" customHeight="1" thickTop="1" thickBot="1" x14ac:dyDescent="0.35">
      <c r="A87" s="215">
        <v>40</v>
      </c>
      <c r="B87" s="290">
        <f>+'Etapa 2 Análisis R.Control'!C127</f>
        <v>0</v>
      </c>
      <c r="C87" s="216">
        <f>'Etapa 2 Análisis R.Control'!D127</f>
        <v>0</v>
      </c>
      <c r="D87" s="227" t="e">
        <f>+'Etapa 2 Análisis R.Control'!O127</f>
        <v>#VALUE!</v>
      </c>
      <c r="E87" s="217" t="s">
        <v>435</v>
      </c>
      <c r="F87" s="227"/>
    </row>
    <row r="88" spans="1:6" ht="15.6" thickTop="1" thickBot="1" x14ac:dyDescent="0.35"/>
    <row r="89" spans="1:6" ht="66" customHeight="1" thickTop="1" thickBot="1" x14ac:dyDescent="0.35">
      <c r="A89" s="215">
        <v>41</v>
      </c>
      <c r="B89" s="290">
        <f>+'Etapa 2 Análisis R.Control'!C130</f>
        <v>0</v>
      </c>
      <c r="C89" s="216">
        <f>'Etapa 2 Análisis R.Control'!D130</f>
        <v>0</v>
      </c>
      <c r="D89" s="227" t="e">
        <f>+'Etapa 2 Análisis R.Control'!O130</f>
        <v>#VALUE!</v>
      </c>
      <c r="E89" s="217" t="s">
        <v>435</v>
      </c>
      <c r="F89" s="227"/>
    </row>
    <row r="90" spans="1:6" ht="15.6" thickTop="1" thickBot="1" x14ac:dyDescent="0.35"/>
    <row r="91" spans="1:6" ht="66" customHeight="1" thickTop="1" thickBot="1" x14ac:dyDescent="0.35">
      <c r="A91" s="215">
        <v>42</v>
      </c>
      <c r="B91" s="290">
        <f>+'Etapa 2 Análisis R.Control'!C133</f>
        <v>0</v>
      </c>
      <c r="C91" s="216">
        <f>'Etapa 2 Análisis R.Control'!D133</f>
        <v>0</v>
      </c>
      <c r="D91" s="227" t="e">
        <f>+'Etapa 2 Análisis R.Control'!O133</f>
        <v>#VALUE!</v>
      </c>
      <c r="E91" s="217" t="s">
        <v>435</v>
      </c>
      <c r="F91" s="227"/>
    </row>
    <row r="92" spans="1:6" ht="15.6" thickTop="1" thickBot="1" x14ac:dyDescent="0.35"/>
    <row r="93" spans="1:6" ht="66" customHeight="1" thickTop="1" thickBot="1" x14ac:dyDescent="0.35">
      <c r="A93" s="215">
        <v>43</v>
      </c>
      <c r="B93" s="290">
        <f>+'Etapa 2 Análisis R.Control'!C136</f>
        <v>0</v>
      </c>
      <c r="C93" s="216">
        <f>'Etapa 2 Análisis R.Control'!D136</f>
        <v>0</v>
      </c>
      <c r="D93" s="227" t="e">
        <f>+'Etapa 2 Análisis R.Control'!O136</f>
        <v>#VALUE!</v>
      </c>
      <c r="E93" s="217" t="s">
        <v>435</v>
      </c>
      <c r="F93" s="227"/>
    </row>
    <row r="94" spans="1:6" ht="15" thickTop="1" x14ac:dyDescent="0.3"/>
  </sheetData>
  <mergeCells count="4">
    <mergeCell ref="C4:E4"/>
    <mergeCell ref="A4:B4"/>
    <mergeCell ref="A6:E6"/>
    <mergeCell ref="A2:F2"/>
  </mergeCells>
  <conditionalFormatting sqref="D9:D47">
    <cfRule type="cellIs" dxfId="215" priority="281" operator="between">
      <formula>15</formula>
      <formula>25</formula>
    </cfRule>
    <cfRule type="cellIs" dxfId="214" priority="282" operator="between">
      <formula>7</formula>
      <formula>14</formula>
    </cfRule>
    <cfRule type="cellIs" dxfId="213" priority="283" operator="between">
      <formula>3</formula>
      <formula>6</formula>
    </cfRule>
    <cfRule type="cellIs" dxfId="212" priority="284" operator="between">
      <formula>1</formula>
      <formula>2</formula>
    </cfRule>
  </conditionalFormatting>
  <conditionalFormatting sqref="D49">
    <cfRule type="cellIs" dxfId="211" priority="185" operator="between">
      <formula>15</formula>
      <formula>25</formula>
    </cfRule>
    <cfRule type="cellIs" dxfId="210" priority="186" operator="between">
      <formula>7</formula>
      <formula>14</formula>
    </cfRule>
    <cfRule type="cellIs" dxfId="209" priority="187" operator="between">
      <formula>3</formula>
      <formula>6</formula>
    </cfRule>
    <cfRule type="cellIs" dxfId="208" priority="188" operator="between">
      <formula>1</formula>
      <formula>2</formula>
    </cfRule>
  </conditionalFormatting>
  <conditionalFormatting sqref="D51">
    <cfRule type="cellIs" dxfId="207" priority="181" operator="between">
      <formula>15</formula>
      <formula>25</formula>
    </cfRule>
    <cfRule type="cellIs" dxfId="206" priority="182" operator="between">
      <formula>7</formula>
      <formula>14</formula>
    </cfRule>
    <cfRule type="cellIs" dxfId="205" priority="183" operator="between">
      <formula>3</formula>
      <formula>6</formula>
    </cfRule>
    <cfRule type="cellIs" dxfId="204" priority="184" operator="between">
      <formula>1</formula>
      <formula>2</formula>
    </cfRule>
  </conditionalFormatting>
  <conditionalFormatting sqref="D53">
    <cfRule type="cellIs" dxfId="203" priority="177" operator="between">
      <formula>15</formula>
      <formula>25</formula>
    </cfRule>
    <cfRule type="cellIs" dxfId="202" priority="178" operator="between">
      <formula>7</formula>
      <formula>14</formula>
    </cfRule>
    <cfRule type="cellIs" dxfId="201" priority="179" operator="between">
      <formula>3</formula>
      <formula>6</formula>
    </cfRule>
    <cfRule type="cellIs" dxfId="200" priority="180" operator="between">
      <formula>1</formula>
      <formula>2</formula>
    </cfRule>
  </conditionalFormatting>
  <conditionalFormatting sqref="D55">
    <cfRule type="cellIs" dxfId="199" priority="173" operator="between">
      <formula>15</formula>
      <formula>25</formula>
    </cfRule>
    <cfRule type="cellIs" dxfId="198" priority="174" operator="between">
      <formula>7</formula>
      <formula>14</formula>
    </cfRule>
    <cfRule type="cellIs" dxfId="197" priority="175" operator="between">
      <formula>3</formula>
      <formula>6</formula>
    </cfRule>
    <cfRule type="cellIs" dxfId="196" priority="176" operator="between">
      <formula>1</formula>
      <formula>2</formula>
    </cfRule>
  </conditionalFormatting>
  <conditionalFormatting sqref="D57">
    <cfRule type="cellIs" dxfId="195" priority="169" operator="between">
      <formula>15</formula>
      <formula>25</formula>
    </cfRule>
    <cfRule type="cellIs" dxfId="194" priority="170" operator="between">
      <formula>7</formula>
      <formula>14</formula>
    </cfRule>
    <cfRule type="cellIs" dxfId="193" priority="171" operator="between">
      <formula>3</formula>
      <formula>6</formula>
    </cfRule>
    <cfRule type="cellIs" dxfId="192" priority="172" operator="between">
      <formula>1</formula>
      <formula>2</formula>
    </cfRule>
  </conditionalFormatting>
  <conditionalFormatting sqref="D59">
    <cfRule type="cellIs" dxfId="191" priority="165" operator="between">
      <formula>15</formula>
      <formula>25</formula>
    </cfRule>
    <cfRule type="cellIs" dxfId="190" priority="166" operator="between">
      <formula>7</formula>
      <formula>14</formula>
    </cfRule>
    <cfRule type="cellIs" dxfId="189" priority="167" operator="between">
      <formula>3</formula>
      <formula>6</formula>
    </cfRule>
    <cfRule type="cellIs" dxfId="188" priority="168" operator="between">
      <formula>1</formula>
      <formula>2</formula>
    </cfRule>
  </conditionalFormatting>
  <conditionalFormatting sqref="D61">
    <cfRule type="cellIs" dxfId="187" priority="161" operator="between">
      <formula>15</formula>
      <formula>25</formula>
    </cfRule>
    <cfRule type="cellIs" dxfId="186" priority="162" operator="between">
      <formula>7</formula>
      <formula>14</formula>
    </cfRule>
    <cfRule type="cellIs" dxfId="185" priority="163" operator="between">
      <formula>3</formula>
      <formula>6</formula>
    </cfRule>
    <cfRule type="cellIs" dxfId="184" priority="164" operator="between">
      <formula>1</formula>
      <formula>2</formula>
    </cfRule>
  </conditionalFormatting>
  <conditionalFormatting sqref="D63">
    <cfRule type="cellIs" dxfId="183" priority="157" operator="between">
      <formula>15</formula>
      <formula>25</formula>
    </cfRule>
    <cfRule type="cellIs" dxfId="182" priority="158" operator="between">
      <formula>7</formula>
      <formula>14</formula>
    </cfRule>
    <cfRule type="cellIs" dxfId="181" priority="159" operator="between">
      <formula>3</formula>
      <formula>6</formula>
    </cfRule>
    <cfRule type="cellIs" dxfId="180" priority="160" operator="between">
      <formula>1</formula>
      <formula>2</formula>
    </cfRule>
  </conditionalFormatting>
  <conditionalFormatting sqref="D65">
    <cfRule type="cellIs" dxfId="179" priority="153" operator="between">
      <formula>15</formula>
      <formula>25</formula>
    </cfRule>
    <cfRule type="cellIs" dxfId="178" priority="154" operator="between">
      <formula>7</formula>
      <formula>14</formula>
    </cfRule>
    <cfRule type="cellIs" dxfId="177" priority="155" operator="between">
      <formula>3</formula>
      <formula>6</formula>
    </cfRule>
    <cfRule type="cellIs" dxfId="176" priority="156" operator="between">
      <formula>1</formula>
      <formula>2</formula>
    </cfRule>
  </conditionalFormatting>
  <conditionalFormatting sqref="D67">
    <cfRule type="cellIs" dxfId="175" priority="149" operator="between">
      <formula>15</formula>
      <formula>25</formula>
    </cfRule>
    <cfRule type="cellIs" dxfId="174" priority="150" operator="between">
      <formula>7</formula>
      <formula>14</formula>
    </cfRule>
    <cfRule type="cellIs" dxfId="173" priority="151" operator="between">
      <formula>3</formula>
      <formula>6</formula>
    </cfRule>
    <cfRule type="cellIs" dxfId="172" priority="152" operator="between">
      <formula>1</formula>
      <formula>2</formula>
    </cfRule>
  </conditionalFormatting>
  <conditionalFormatting sqref="D69">
    <cfRule type="cellIs" dxfId="171" priority="145" operator="between">
      <formula>15</formula>
      <formula>25</formula>
    </cfRule>
    <cfRule type="cellIs" dxfId="170" priority="146" operator="between">
      <formula>7</formula>
      <formula>14</formula>
    </cfRule>
    <cfRule type="cellIs" dxfId="169" priority="147" operator="between">
      <formula>3</formula>
      <formula>6</formula>
    </cfRule>
    <cfRule type="cellIs" dxfId="168" priority="148" operator="between">
      <formula>1</formula>
      <formula>2</formula>
    </cfRule>
  </conditionalFormatting>
  <conditionalFormatting sqref="D71">
    <cfRule type="cellIs" dxfId="167" priority="141" operator="between">
      <formula>15</formula>
      <formula>25</formula>
    </cfRule>
    <cfRule type="cellIs" dxfId="166" priority="142" operator="between">
      <formula>7</formula>
      <formula>14</formula>
    </cfRule>
    <cfRule type="cellIs" dxfId="165" priority="143" operator="between">
      <formula>3</formula>
      <formula>6</formula>
    </cfRule>
    <cfRule type="cellIs" dxfId="164" priority="144" operator="between">
      <formula>1</formula>
      <formula>2</formula>
    </cfRule>
  </conditionalFormatting>
  <conditionalFormatting sqref="D73">
    <cfRule type="cellIs" dxfId="163" priority="137" operator="between">
      <formula>15</formula>
      <formula>25</formula>
    </cfRule>
    <cfRule type="cellIs" dxfId="162" priority="138" operator="between">
      <formula>7</formula>
      <formula>14</formula>
    </cfRule>
    <cfRule type="cellIs" dxfId="161" priority="139" operator="between">
      <formula>3</formula>
      <formula>6</formula>
    </cfRule>
    <cfRule type="cellIs" dxfId="160" priority="140" operator="between">
      <formula>1</formula>
      <formula>2</formula>
    </cfRule>
  </conditionalFormatting>
  <conditionalFormatting sqref="D75">
    <cfRule type="cellIs" dxfId="159" priority="133" operator="between">
      <formula>15</formula>
      <formula>25</formula>
    </cfRule>
    <cfRule type="cellIs" dxfId="158" priority="134" operator="between">
      <formula>7</formula>
      <formula>14</formula>
    </cfRule>
    <cfRule type="cellIs" dxfId="157" priority="135" operator="between">
      <formula>3</formula>
      <formula>6</formula>
    </cfRule>
    <cfRule type="cellIs" dxfId="156" priority="136" operator="between">
      <formula>1</formula>
      <formula>2</formula>
    </cfRule>
  </conditionalFormatting>
  <conditionalFormatting sqref="D77">
    <cfRule type="cellIs" dxfId="155" priority="129" operator="between">
      <formula>15</formula>
      <formula>25</formula>
    </cfRule>
    <cfRule type="cellIs" dxfId="154" priority="130" operator="between">
      <formula>7</formula>
      <formula>14</formula>
    </cfRule>
    <cfRule type="cellIs" dxfId="153" priority="131" operator="between">
      <formula>3</formula>
      <formula>6</formula>
    </cfRule>
    <cfRule type="cellIs" dxfId="152" priority="132" operator="between">
      <formula>1</formula>
      <formula>2</formula>
    </cfRule>
  </conditionalFormatting>
  <conditionalFormatting sqref="D79">
    <cfRule type="cellIs" dxfId="151" priority="125" operator="between">
      <formula>15</formula>
      <formula>25</formula>
    </cfRule>
    <cfRule type="cellIs" dxfId="150" priority="126" operator="between">
      <formula>7</formula>
      <formula>14</formula>
    </cfRule>
    <cfRule type="cellIs" dxfId="149" priority="127" operator="between">
      <formula>3</formula>
      <formula>6</formula>
    </cfRule>
    <cfRule type="cellIs" dxfId="148" priority="128" operator="between">
      <formula>1</formula>
      <formula>2</formula>
    </cfRule>
  </conditionalFormatting>
  <conditionalFormatting sqref="D81">
    <cfRule type="cellIs" dxfId="147" priority="121" operator="between">
      <formula>15</formula>
      <formula>25</formula>
    </cfRule>
    <cfRule type="cellIs" dxfId="146" priority="122" operator="between">
      <formula>7</formula>
      <formula>14</formula>
    </cfRule>
    <cfRule type="cellIs" dxfId="145" priority="123" operator="between">
      <formula>3</formula>
      <formula>6</formula>
    </cfRule>
    <cfRule type="cellIs" dxfId="144" priority="124" operator="between">
      <formula>1</formula>
      <formula>2</formula>
    </cfRule>
  </conditionalFormatting>
  <conditionalFormatting sqref="D83">
    <cfRule type="cellIs" dxfId="143" priority="117" operator="between">
      <formula>15</formula>
      <formula>25</formula>
    </cfRule>
    <cfRule type="cellIs" dxfId="142" priority="118" operator="between">
      <formula>7</formula>
      <formula>14</formula>
    </cfRule>
    <cfRule type="cellIs" dxfId="141" priority="119" operator="between">
      <formula>3</formula>
      <formula>6</formula>
    </cfRule>
    <cfRule type="cellIs" dxfId="140" priority="120" operator="between">
      <formula>1</formula>
      <formula>2</formula>
    </cfRule>
  </conditionalFormatting>
  <conditionalFormatting sqref="D85">
    <cfRule type="cellIs" dxfId="139" priority="113" operator="between">
      <formula>15</formula>
      <formula>25</formula>
    </cfRule>
    <cfRule type="cellIs" dxfId="138" priority="114" operator="between">
      <formula>7</formula>
      <formula>14</formula>
    </cfRule>
    <cfRule type="cellIs" dxfId="137" priority="115" operator="between">
      <formula>3</formula>
      <formula>6</formula>
    </cfRule>
    <cfRule type="cellIs" dxfId="136" priority="116" operator="between">
      <formula>1</formula>
      <formula>2</formula>
    </cfRule>
  </conditionalFormatting>
  <conditionalFormatting sqref="D87">
    <cfRule type="cellIs" dxfId="135" priority="109" operator="between">
      <formula>15</formula>
      <formula>25</formula>
    </cfRule>
    <cfRule type="cellIs" dxfId="134" priority="110" operator="between">
      <formula>7</formula>
      <formula>14</formula>
    </cfRule>
    <cfRule type="cellIs" dxfId="133" priority="111" operator="between">
      <formula>3</formula>
      <formula>6</formula>
    </cfRule>
    <cfRule type="cellIs" dxfId="132" priority="112" operator="between">
      <formula>1</formula>
      <formula>2</formula>
    </cfRule>
  </conditionalFormatting>
  <conditionalFormatting sqref="D89">
    <cfRule type="cellIs" dxfId="131" priority="105" operator="between">
      <formula>15</formula>
      <formula>25</formula>
    </cfRule>
    <cfRule type="cellIs" dxfId="130" priority="106" operator="between">
      <formula>7</formula>
      <formula>14</formula>
    </cfRule>
    <cfRule type="cellIs" dxfId="129" priority="107" operator="between">
      <formula>3</formula>
      <formula>6</formula>
    </cfRule>
    <cfRule type="cellIs" dxfId="128" priority="108" operator="between">
      <formula>1</formula>
      <formula>2</formula>
    </cfRule>
  </conditionalFormatting>
  <conditionalFormatting sqref="D91">
    <cfRule type="cellIs" dxfId="127" priority="101" operator="between">
      <formula>15</formula>
      <formula>25</formula>
    </cfRule>
    <cfRule type="cellIs" dxfId="126" priority="102" operator="between">
      <formula>7</formula>
      <formula>14</formula>
    </cfRule>
    <cfRule type="cellIs" dxfId="125" priority="103" operator="between">
      <formula>3</formula>
      <formula>6</formula>
    </cfRule>
    <cfRule type="cellIs" dxfId="124" priority="104" operator="between">
      <formula>1</formula>
      <formula>2</formula>
    </cfRule>
  </conditionalFormatting>
  <conditionalFormatting sqref="D93">
    <cfRule type="cellIs" dxfId="123" priority="97" operator="between">
      <formula>15</formula>
      <formula>25</formula>
    </cfRule>
    <cfRule type="cellIs" dxfId="122" priority="98" operator="between">
      <formula>7</formula>
      <formula>14</formula>
    </cfRule>
    <cfRule type="cellIs" dxfId="121" priority="99" operator="between">
      <formula>3</formula>
      <formula>6</formula>
    </cfRule>
    <cfRule type="cellIs" dxfId="120" priority="100" operator="between">
      <formula>1</formula>
      <formula>2</formula>
    </cfRule>
  </conditionalFormatting>
  <conditionalFormatting sqref="F9:F47">
    <cfRule type="cellIs" dxfId="119" priority="93" operator="between">
      <formula>15</formula>
      <formula>25</formula>
    </cfRule>
    <cfRule type="cellIs" dxfId="118" priority="94" operator="between">
      <formula>7</formula>
      <formula>14</formula>
    </cfRule>
    <cfRule type="cellIs" dxfId="117" priority="95" operator="between">
      <formula>3</formula>
      <formula>6</formula>
    </cfRule>
    <cfRule type="cellIs" dxfId="116" priority="96" operator="between">
      <formula>1</formula>
      <formula>2</formula>
    </cfRule>
  </conditionalFormatting>
  <conditionalFormatting sqref="F49">
    <cfRule type="cellIs" dxfId="115" priority="89" operator="between">
      <formula>15</formula>
      <formula>25</formula>
    </cfRule>
    <cfRule type="cellIs" dxfId="114" priority="90" operator="between">
      <formula>7</formula>
      <formula>14</formula>
    </cfRule>
    <cfRule type="cellIs" dxfId="113" priority="91" operator="between">
      <formula>3</formula>
      <formula>6</formula>
    </cfRule>
    <cfRule type="cellIs" dxfId="112" priority="92" operator="between">
      <formula>1</formula>
      <formula>2</formula>
    </cfRule>
  </conditionalFormatting>
  <conditionalFormatting sqref="F51">
    <cfRule type="cellIs" dxfId="111" priority="85" operator="between">
      <formula>15</formula>
      <formula>25</formula>
    </cfRule>
    <cfRule type="cellIs" dxfId="110" priority="86" operator="between">
      <formula>7</formula>
      <formula>14</formula>
    </cfRule>
    <cfRule type="cellIs" dxfId="109" priority="87" operator="between">
      <formula>3</formula>
      <formula>6</formula>
    </cfRule>
    <cfRule type="cellIs" dxfId="108" priority="88" operator="between">
      <formula>1</formula>
      <formula>2</formula>
    </cfRule>
  </conditionalFormatting>
  <conditionalFormatting sqref="F53">
    <cfRule type="cellIs" dxfId="107" priority="81" operator="between">
      <formula>15</formula>
      <formula>25</formula>
    </cfRule>
    <cfRule type="cellIs" dxfId="106" priority="82" operator="between">
      <formula>7</formula>
      <formula>14</formula>
    </cfRule>
    <cfRule type="cellIs" dxfId="105" priority="83" operator="between">
      <formula>3</formula>
      <formula>6</formula>
    </cfRule>
    <cfRule type="cellIs" dxfId="104" priority="84" operator="between">
      <formula>1</formula>
      <formula>2</formula>
    </cfRule>
  </conditionalFormatting>
  <conditionalFormatting sqref="F55">
    <cfRule type="cellIs" dxfId="103" priority="77" operator="between">
      <formula>15</formula>
      <formula>25</formula>
    </cfRule>
    <cfRule type="cellIs" dxfId="102" priority="78" operator="between">
      <formula>7</formula>
      <formula>14</formula>
    </cfRule>
    <cfRule type="cellIs" dxfId="101" priority="79" operator="between">
      <formula>3</formula>
      <formula>6</formula>
    </cfRule>
    <cfRule type="cellIs" dxfId="100" priority="80" operator="between">
      <formula>1</formula>
      <formula>2</formula>
    </cfRule>
  </conditionalFormatting>
  <conditionalFormatting sqref="F57">
    <cfRule type="cellIs" dxfId="99" priority="73" operator="between">
      <formula>15</formula>
      <formula>25</formula>
    </cfRule>
    <cfRule type="cellIs" dxfId="98" priority="74" operator="between">
      <formula>7</formula>
      <formula>14</formula>
    </cfRule>
    <cfRule type="cellIs" dxfId="97" priority="75" operator="between">
      <formula>3</formula>
      <formula>6</formula>
    </cfRule>
    <cfRule type="cellIs" dxfId="96" priority="76" operator="between">
      <formula>1</formula>
      <formula>2</formula>
    </cfRule>
  </conditionalFormatting>
  <conditionalFormatting sqref="F59">
    <cfRule type="cellIs" dxfId="95" priority="69" operator="between">
      <formula>15</formula>
      <formula>25</formula>
    </cfRule>
    <cfRule type="cellIs" dxfId="94" priority="70" operator="between">
      <formula>7</formula>
      <formula>14</formula>
    </cfRule>
    <cfRule type="cellIs" dxfId="93" priority="71" operator="between">
      <formula>3</formula>
      <formula>6</formula>
    </cfRule>
    <cfRule type="cellIs" dxfId="92" priority="72" operator="between">
      <formula>1</formula>
      <formula>2</formula>
    </cfRule>
  </conditionalFormatting>
  <conditionalFormatting sqref="F61">
    <cfRule type="cellIs" dxfId="91" priority="65" operator="between">
      <formula>15</formula>
      <formula>25</formula>
    </cfRule>
    <cfRule type="cellIs" dxfId="90" priority="66" operator="between">
      <formula>7</formula>
      <formula>14</formula>
    </cfRule>
    <cfRule type="cellIs" dxfId="89" priority="67" operator="between">
      <formula>3</formula>
      <formula>6</formula>
    </cfRule>
    <cfRule type="cellIs" dxfId="88" priority="68" operator="between">
      <formula>1</formula>
      <formula>2</formula>
    </cfRule>
  </conditionalFormatting>
  <conditionalFormatting sqref="F63">
    <cfRule type="cellIs" dxfId="87" priority="61" operator="between">
      <formula>15</formula>
      <formula>25</formula>
    </cfRule>
    <cfRule type="cellIs" dxfId="86" priority="62" operator="between">
      <formula>7</formula>
      <formula>14</formula>
    </cfRule>
    <cfRule type="cellIs" dxfId="85" priority="63" operator="between">
      <formula>3</formula>
      <formula>6</formula>
    </cfRule>
    <cfRule type="cellIs" dxfId="84" priority="64" operator="between">
      <formula>1</formula>
      <formula>2</formula>
    </cfRule>
  </conditionalFormatting>
  <conditionalFormatting sqref="F65">
    <cfRule type="cellIs" dxfId="83" priority="57" operator="between">
      <formula>15</formula>
      <formula>25</formula>
    </cfRule>
    <cfRule type="cellIs" dxfId="82" priority="58" operator="between">
      <formula>7</formula>
      <formula>14</formula>
    </cfRule>
    <cfRule type="cellIs" dxfId="81" priority="59" operator="between">
      <formula>3</formula>
      <formula>6</formula>
    </cfRule>
    <cfRule type="cellIs" dxfId="80" priority="60" operator="between">
      <formula>1</formula>
      <formula>2</formula>
    </cfRule>
  </conditionalFormatting>
  <conditionalFormatting sqref="F67">
    <cfRule type="cellIs" dxfId="79" priority="53" operator="between">
      <formula>15</formula>
      <formula>25</formula>
    </cfRule>
    <cfRule type="cellIs" dxfId="78" priority="54" operator="between">
      <formula>7</formula>
      <formula>14</formula>
    </cfRule>
    <cfRule type="cellIs" dxfId="77" priority="55" operator="between">
      <formula>3</formula>
      <formula>6</formula>
    </cfRule>
    <cfRule type="cellIs" dxfId="76" priority="56" operator="between">
      <formula>1</formula>
      <formula>2</formula>
    </cfRule>
  </conditionalFormatting>
  <conditionalFormatting sqref="F69">
    <cfRule type="cellIs" dxfId="75" priority="49" operator="between">
      <formula>15</formula>
      <formula>25</formula>
    </cfRule>
    <cfRule type="cellIs" dxfId="74" priority="50" operator="between">
      <formula>7</formula>
      <formula>14</formula>
    </cfRule>
    <cfRule type="cellIs" dxfId="73" priority="51" operator="between">
      <formula>3</formula>
      <formula>6</formula>
    </cfRule>
    <cfRule type="cellIs" dxfId="72" priority="52" operator="between">
      <formula>1</formula>
      <formula>2</formula>
    </cfRule>
  </conditionalFormatting>
  <conditionalFormatting sqref="F71">
    <cfRule type="cellIs" dxfId="71" priority="45" operator="between">
      <formula>15</formula>
      <formula>25</formula>
    </cfRule>
    <cfRule type="cellIs" dxfId="70" priority="46" operator="between">
      <formula>7</formula>
      <formula>14</formula>
    </cfRule>
    <cfRule type="cellIs" dxfId="69" priority="47" operator="between">
      <formula>3</formula>
      <formula>6</formula>
    </cfRule>
    <cfRule type="cellIs" dxfId="68" priority="48" operator="between">
      <formula>1</formula>
      <formula>2</formula>
    </cfRule>
  </conditionalFormatting>
  <conditionalFormatting sqref="F73">
    <cfRule type="cellIs" dxfId="67" priority="41" operator="between">
      <formula>15</formula>
      <formula>25</formula>
    </cfRule>
    <cfRule type="cellIs" dxfId="66" priority="42" operator="between">
      <formula>7</formula>
      <formula>14</formula>
    </cfRule>
    <cfRule type="cellIs" dxfId="65" priority="43" operator="between">
      <formula>3</formula>
      <formula>6</formula>
    </cfRule>
    <cfRule type="cellIs" dxfId="64" priority="44" operator="between">
      <formula>1</formula>
      <formula>2</formula>
    </cfRule>
  </conditionalFormatting>
  <conditionalFormatting sqref="F75">
    <cfRule type="cellIs" dxfId="63" priority="37" operator="between">
      <formula>15</formula>
      <formula>25</formula>
    </cfRule>
    <cfRule type="cellIs" dxfId="62" priority="38" operator="between">
      <formula>7</formula>
      <formula>14</formula>
    </cfRule>
    <cfRule type="cellIs" dxfId="61" priority="39" operator="between">
      <formula>3</formula>
      <formula>6</formula>
    </cfRule>
    <cfRule type="cellIs" dxfId="60" priority="40" operator="between">
      <formula>1</formula>
      <formula>2</formula>
    </cfRule>
  </conditionalFormatting>
  <conditionalFormatting sqref="F77">
    <cfRule type="cellIs" dxfId="59" priority="33" operator="between">
      <formula>15</formula>
      <formula>25</formula>
    </cfRule>
    <cfRule type="cellIs" dxfId="58" priority="34" operator="between">
      <formula>7</formula>
      <formula>14</formula>
    </cfRule>
    <cfRule type="cellIs" dxfId="57" priority="35" operator="between">
      <formula>3</formula>
      <formula>6</formula>
    </cfRule>
    <cfRule type="cellIs" dxfId="56" priority="36" operator="between">
      <formula>1</formula>
      <formula>2</formula>
    </cfRule>
  </conditionalFormatting>
  <conditionalFormatting sqref="F79">
    <cfRule type="cellIs" dxfId="55" priority="29" operator="between">
      <formula>15</formula>
      <formula>25</formula>
    </cfRule>
    <cfRule type="cellIs" dxfId="54" priority="30" operator="between">
      <formula>7</formula>
      <formula>14</formula>
    </cfRule>
    <cfRule type="cellIs" dxfId="53" priority="31" operator="between">
      <formula>3</formula>
      <formula>6</formula>
    </cfRule>
    <cfRule type="cellIs" dxfId="52" priority="32" operator="between">
      <formula>1</formula>
      <formula>2</formula>
    </cfRule>
  </conditionalFormatting>
  <conditionalFormatting sqref="F81">
    <cfRule type="cellIs" dxfId="51" priority="25" operator="between">
      <formula>15</formula>
      <formula>25</formula>
    </cfRule>
    <cfRule type="cellIs" dxfId="50" priority="26" operator="between">
      <formula>7</formula>
      <formula>14</formula>
    </cfRule>
    <cfRule type="cellIs" dxfId="49" priority="27" operator="between">
      <formula>3</formula>
      <formula>6</formula>
    </cfRule>
    <cfRule type="cellIs" dxfId="48" priority="28" operator="between">
      <formula>1</formula>
      <formula>2</formula>
    </cfRule>
  </conditionalFormatting>
  <conditionalFormatting sqref="F83">
    <cfRule type="cellIs" dxfId="47" priority="21" operator="between">
      <formula>15</formula>
      <formula>25</formula>
    </cfRule>
    <cfRule type="cellIs" dxfId="46" priority="22" operator="between">
      <formula>7</formula>
      <formula>14</formula>
    </cfRule>
    <cfRule type="cellIs" dxfId="45" priority="23" operator="between">
      <formula>3</formula>
      <formula>6</formula>
    </cfRule>
    <cfRule type="cellIs" dxfId="44" priority="24" operator="between">
      <formula>1</formula>
      <formula>2</formula>
    </cfRule>
  </conditionalFormatting>
  <conditionalFormatting sqref="F85">
    <cfRule type="cellIs" dxfId="43" priority="17" operator="between">
      <formula>15</formula>
      <formula>25</formula>
    </cfRule>
    <cfRule type="cellIs" dxfId="42" priority="18" operator="between">
      <formula>7</formula>
      <formula>14</formula>
    </cfRule>
    <cfRule type="cellIs" dxfId="41" priority="19" operator="between">
      <formula>3</formula>
      <formula>6</formula>
    </cfRule>
    <cfRule type="cellIs" dxfId="40" priority="20" operator="between">
      <formula>1</formula>
      <formula>2</formula>
    </cfRule>
  </conditionalFormatting>
  <conditionalFormatting sqref="F87">
    <cfRule type="cellIs" dxfId="39" priority="13" operator="between">
      <formula>15</formula>
      <formula>25</formula>
    </cfRule>
    <cfRule type="cellIs" dxfId="38" priority="14" operator="between">
      <formula>7</formula>
      <formula>14</formula>
    </cfRule>
    <cfRule type="cellIs" dxfId="37" priority="15" operator="between">
      <formula>3</formula>
      <formula>6</formula>
    </cfRule>
    <cfRule type="cellIs" dxfId="36" priority="16" operator="between">
      <formula>1</formula>
      <formula>2</formula>
    </cfRule>
  </conditionalFormatting>
  <conditionalFormatting sqref="F89">
    <cfRule type="cellIs" dxfId="35" priority="9" operator="between">
      <formula>15</formula>
      <formula>25</formula>
    </cfRule>
    <cfRule type="cellIs" dxfId="34" priority="10" operator="between">
      <formula>7</formula>
      <formula>14</formula>
    </cfRule>
    <cfRule type="cellIs" dxfId="33" priority="11" operator="between">
      <formula>3</formula>
      <formula>6</formula>
    </cfRule>
    <cfRule type="cellIs" dxfId="32" priority="12" operator="between">
      <formula>1</formula>
      <formula>2</formula>
    </cfRule>
  </conditionalFormatting>
  <conditionalFormatting sqref="F91">
    <cfRule type="cellIs" dxfId="31" priority="5" operator="between">
      <formula>15</formula>
      <formula>25</formula>
    </cfRule>
    <cfRule type="cellIs" dxfId="30" priority="6" operator="between">
      <formula>7</formula>
      <formula>14</formula>
    </cfRule>
    <cfRule type="cellIs" dxfId="29" priority="7" operator="between">
      <formula>3</formula>
      <formula>6</formula>
    </cfRule>
    <cfRule type="cellIs" dxfId="28" priority="8" operator="between">
      <formula>1</formula>
      <formula>2</formula>
    </cfRule>
  </conditionalFormatting>
  <conditionalFormatting sqref="F93">
    <cfRule type="cellIs" dxfId="27" priority="1" operator="between">
      <formula>15</formula>
      <formula>25</formula>
    </cfRule>
    <cfRule type="cellIs" dxfId="26" priority="2" operator="between">
      <formula>7</formula>
      <formula>14</formula>
    </cfRule>
    <cfRule type="cellIs" dxfId="25" priority="3" operator="between">
      <formula>3</formula>
      <formula>6</formula>
    </cfRule>
    <cfRule type="cellIs" dxfId="24" priority="4" operator="between">
      <formula>1</formula>
      <formula>2</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Hoja1!$C$4:$C$6</xm:f>
          </x14:formula1>
          <xm:sqref>E15 E17 E11 E13 E19 E21 E93 E23 E25 E27 E29 E31 E33 E35 E37 E39 E41 E43 E45 E47 E49 E51 E53 E55 E57 E59 E61 E63 E65 E67 E69 E71 E73 E75 E77 E79 E81 E83 E85 E87 E89 E91 E9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H137"/>
  <sheetViews>
    <sheetView topLeftCell="D1" zoomScale="80" zoomScaleNormal="80" workbookViewId="0">
      <selection activeCell="H9" sqref="H9"/>
    </sheetView>
  </sheetViews>
  <sheetFormatPr baseColWidth="10" defaultColWidth="11.44140625" defaultRowHeight="14.4" x14ac:dyDescent="0.3"/>
  <cols>
    <col min="1" max="1" width="6.88671875" style="148" customWidth="1"/>
    <col min="2" max="3" width="35.33203125" style="148" customWidth="1"/>
    <col min="4" max="4" width="2.44140625" style="148" customWidth="1"/>
    <col min="5" max="5" width="67.33203125" style="148" customWidth="1"/>
    <col min="6" max="6" width="35.88671875" style="148" customWidth="1"/>
    <col min="7" max="7" width="23.88671875" style="148" customWidth="1"/>
    <col min="8" max="8" width="24.109375" style="148" customWidth="1"/>
    <col min="9" max="16384" width="11.44140625" style="148"/>
  </cols>
  <sheetData>
    <row r="1" spans="1:8" ht="7.5" customHeight="1" thickBot="1" x14ac:dyDescent="0.35"/>
    <row r="2" spans="1:8" ht="37.799999999999997" thickTop="1" thickBot="1" x14ac:dyDescent="0.9">
      <c r="A2" s="443" t="s">
        <v>466</v>
      </c>
      <c r="B2" s="444"/>
      <c r="C2" s="444"/>
      <c r="D2" s="444"/>
      <c r="E2" s="444"/>
      <c r="F2" s="444"/>
      <c r="G2" s="445"/>
      <c r="H2" s="221"/>
    </row>
    <row r="3" spans="1:8" ht="12" customHeight="1" thickTop="1" x14ac:dyDescent="0.3"/>
    <row r="4" spans="1:8" ht="35.25" hidden="1" customHeight="1" thickTop="1" thickBot="1" x14ac:dyDescent="0.35">
      <c r="A4" s="225"/>
      <c r="B4" s="226" t="s">
        <v>318</v>
      </c>
      <c r="C4" s="448" t="s">
        <v>468</v>
      </c>
      <c r="D4" s="448"/>
      <c r="E4" s="448"/>
      <c r="F4" s="448"/>
      <c r="G4" s="449"/>
    </row>
    <row r="5" spans="1:8" ht="9.75" hidden="1" customHeight="1" thickTop="1" thickBot="1" x14ac:dyDescent="0.35"/>
    <row r="6" spans="1:8" ht="78.75" hidden="1" customHeight="1" thickTop="1" thickBot="1" x14ac:dyDescent="0.35">
      <c r="A6" s="225"/>
      <c r="B6" s="446" t="s">
        <v>512</v>
      </c>
      <c r="C6" s="446"/>
      <c r="D6" s="446"/>
      <c r="E6" s="446"/>
      <c r="F6" s="446"/>
      <c r="G6" s="447"/>
    </row>
    <row r="7" spans="1:8" ht="8.25" customHeight="1" thickBot="1" x14ac:dyDescent="0.35"/>
    <row r="8" spans="1:8" ht="147" customHeight="1" thickTop="1" thickBot="1" x14ac:dyDescent="0.35">
      <c r="A8" s="221" t="s">
        <v>375</v>
      </c>
      <c r="B8" s="221" t="s">
        <v>1</v>
      </c>
      <c r="C8" s="221" t="s">
        <v>320</v>
      </c>
      <c r="D8" s="223"/>
      <c r="E8" s="224" t="s">
        <v>465</v>
      </c>
      <c r="F8" s="221" t="s">
        <v>463</v>
      </c>
      <c r="G8" s="221" t="s">
        <v>464</v>
      </c>
      <c r="H8" s="221" t="s">
        <v>891</v>
      </c>
    </row>
    <row r="9" spans="1:8" ht="45" customHeight="1" thickTop="1" thickBot="1" x14ac:dyDescent="0.35">
      <c r="A9" s="439">
        <f>+Evaluación!A9</f>
        <v>1</v>
      </c>
      <c r="B9" s="440">
        <f>+Evaluación!B9</f>
        <v>0</v>
      </c>
      <c r="C9" s="440">
        <f>+Evaluación!C9</f>
        <v>0</v>
      </c>
      <c r="D9" s="222" t="s">
        <v>448</v>
      </c>
      <c r="E9" s="291"/>
      <c r="F9" s="292"/>
      <c r="G9" s="324"/>
      <c r="H9" s="324"/>
    </row>
    <row r="10" spans="1:8" ht="45" customHeight="1" thickTop="1" thickBot="1" x14ac:dyDescent="0.35">
      <c r="A10" s="439"/>
      <c r="B10" s="440"/>
      <c r="C10" s="440"/>
      <c r="D10" s="222" t="s">
        <v>449</v>
      </c>
      <c r="E10" s="291"/>
      <c r="F10" s="292"/>
      <c r="G10" s="324"/>
      <c r="H10" s="324"/>
    </row>
    <row r="11" spans="1:8" ht="12" customHeight="1" thickTop="1" thickBot="1" x14ac:dyDescent="0.35">
      <c r="B11" s="280"/>
      <c r="C11" s="280"/>
      <c r="D11" s="220"/>
      <c r="E11" s="293"/>
      <c r="F11" s="293"/>
      <c r="G11" s="296"/>
    </row>
    <row r="12" spans="1:8" ht="45" customHeight="1" thickTop="1" thickBot="1" x14ac:dyDescent="0.35">
      <c r="A12" s="439">
        <f>+Evaluación!A11</f>
        <v>2</v>
      </c>
      <c r="B12" s="440">
        <f>+Evaluación!B11</f>
        <v>0</v>
      </c>
      <c r="C12" s="441">
        <f>+Evaluación!C11</f>
        <v>0</v>
      </c>
      <c r="D12" s="222" t="s">
        <v>448</v>
      </c>
      <c r="E12" s="291"/>
      <c r="F12" s="292"/>
      <c r="G12" s="324"/>
      <c r="H12" s="324"/>
    </row>
    <row r="13" spans="1:8" ht="45" customHeight="1" thickTop="1" thickBot="1" x14ac:dyDescent="0.35">
      <c r="A13" s="439"/>
      <c r="B13" s="440"/>
      <c r="C13" s="442"/>
      <c r="D13" s="222" t="s">
        <v>449</v>
      </c>
      <c r="E13" s="291"/>
      <c r="F13" s="292"/>
      <c r="G13" s="324"/>
      <c r="H13" s="324"/>
    </row>
    <row r="14" spans="1:8" ht="18.75" customHeight="1" thickTop="1" thickBot="1" x14ac:dyDescent="0.35">
      <c r="B14" s="280"/>
      <c r="C14" s="280"/>
      <c r="D14" s="220"/>
      <c r="E14" s="293"/>
      <c r="F14" s="293"/>
      <c r="G14" s="296"/>
    </row>
    <row r="15" spans="1:8" ht="45" customHeight="1" thickTop="1" thickBot="1" x14ac:dyDescent="0.35">
      <c r="A15" s="439">
        <f>+Evaluación!A13</f>
        <v>3</v>
      </c>
      <c r="B15" s="437">
        <f>+Evaluación!B13</f>
        <v>0</v>
      </c>
      <c r="C15" s="441">
        <f>+Evaluación!C13</f>
        <v>0</v>
      </c>
      <c r="D15" s="222" t="s">
        <v>448</v>
      </c>
      <c r="E15" s="291"/>
      <c r="F15" s="292"/>
      <c r="G15" s="324"/>
      <c r="H15" s="324"/>
    </row>
    <row r="16" spans="1:8" ht="45" customHeight="1" thickTop="1" thickBot="1" x14ac:dyDescent="0.35">
      <c r="A16" s="439"/>
      <c r="B16" s="440"/>
      <c r="C16" s="442"/>
      <c r="D16" s="222" t="s">
        <v>449</v>
      </c>
      <c r="E16" s="291"/>
      <c r="F16" s="292"/>
      <c r="G16" s="295"/>
      <c r="H16" s="295"/>
    </row>
    <row r="17" spans="1:8" ht="15.6" thickTop="1" thickBot="1" x14ac:dyDescent="0.35">
      <c r="B17" s="280"/>
      <c r="C17" s="280"/>
      <c r="D17" s="220"/>
      <c r="E17" s="293"/>
      <c r="F17" s="293"/>
      <c r="G17" s="296"/>
    </row>
    <row r="18" spans="1:8" ht="45" customHeight="1" thickTop="1" thickBot="1" x14ac:dyDescent="0.35">
      <c r="A18" s="439">
        <f>+Evaluación!A15</f>
        <v>4</v>
      </c>
      <c r="B18" s="437">
        <f>+Evaluación!B15</f>
        <v>0</v>
      </c>
      <c r="C18" s="440">
        <f>+Evaluación!C15</f>
        <v>0</v>
      </c>
      <c r="D18" s="222" t="s">
        <v>448</v>
      </c>
      <c r="E18" s="291"/>
      <c r="F18" s="292"/>
      <c r="G18" s="324"/>
      <c r="H18" s="324"/>
    </row>
    <row r="19" spans="1:8" ht="45" customHeight="1" thickTop="1" thickBot="1" x14ac:dyDescent="0.35">
      <c r="A19" s="439"/>
      <c r="B19" s="438"/>
      <c r="C19" s="440"/>
      <c r="D19" s="222" t="s">
        <v>449</v>
      </c>
      <c r="E19" s="291"/>
      <c r="F19" s="292"/>
      <c r="G19" s="295"/>
      <c r="H19" s="295"/>
    </row>
    <row r="20" spans="1:8" ht="15.6" thickTop="1" thickBot="1" x14ac:dyDescent="0.35">
      <c r="B20" s="280"/>
      <c r="C20" s="280"/>
      <c r="D20" s="220"/>
      <c r="E20" s="293"/>
      <c r="F20" s="293"/>
      <c r="G20" s="296"/>
    </row>
    <row r="21" spans="1:8" ht="45" customHeight="1" thickTop="1" thickBot="1" x14ac:dyDescent="0.35">
      <c r="A21" s="439">
        <f>+Evaluación!A17</f>
        <v>5</v>
      </c>
      <c r="B21" s="437">
        <f>+Evaluación!B17</f>
        <v>0</v>
      </c>
      <c r="C21" s="441">
        <f>+Evaluación!C17</f>
        <v>0</v>
      </c>
      <c r="D21" s="222" t="s">
        <v>448</v>
      </c>
      <c r="E21" s="291"/>
      <c r="F21" s="292"/>
      <c r="G21" s="324"/>
      <c r="H21" s="324"/>
    </row>
    <row r="22" spans="1:8" ht="45" customHeight="1" thickTop="1" thickBot="1" x14ac:dyDescent="0.35">
      <c r="A22" s="439"/>
      <c r="B22" s="438"/>
      <c r="C22" s="442"/>
      <c r="D22" s="222" t="s">
        <v>449</v>
      </c>
      <c r="E22" s="291"/>
      <c r="F22" s="292"/>
      <c r="G22" s="295"/>
      <c r="H22" s="295"/>
    </row>
    <row r="23" spans="1:8" ht="15.6" thickTop="1" thickBot="1" x14ac:dyDescent="0.35">
      <c r="B23" s="280"/>
      <c r="C23" s="280"/>
      <c r="D23" s="220"/>
      <c r="E23" s="293"/>
      <c r="F23" s="293"/>
      <c r="G23" s="296"/>
    </row>
    <row r="24" spans="1:8" ht="45" customHeight="1" thickTop="1" thickBot="1" x14ac:dyDescent="0.35">
      <c r="A24" s="439">
        <f>+Evaluación!A19</f>
        <v>6</v>
      </c>
      <c r="B24" s="437">
        <f>+Evaluación!B19</f>
        <v>0</v>
      </c>
      <c r="C24" s="440">
        <f>+Evaluación!C19</f>
        <v>0</v>
      </c>
      <c r="D24" s="222" t="s">
        <v>448</v>
      </c>
      <c r="E24" s="291"/>
      <c r="F24" s="292"/>
      <c r="G24" s="324"/>
      <c r="H24" s="324"/>
    </row>
    <row r="25" spans="1:8" ht="45" customHeight="1" thickTop="1" thickBot="1" x14ac:dyDescent="0.35">
      <c r="A25" s="439"/>
      <c r="B25" s="438"/>
      <c r="C25" s="440"/>
      <c r="D25" s="222" t="s">
        <v>449</v>
      </c>
      <c r="E25" s="291"/>
      <c r="F25" s="292"/>
      <c r="G25" s="295"/>
      <c r="H25" s="295"/>
    </row>
    <row r="26" spans="1:8" ht="15.6" thickTop="1" thickBot="1" x14ac:dyDescent="0.35">
      <c r="B26" s="280"/>
      <c r="C26" s="280"/>
      <c r="D26" s="220"/>
      <c r="E26" s="293"/>
      <c r="F26" s="293"/>
      <c r="G26" s="296"/>
    </row>
    <row r="27" spans="1:8" ht="45" customHeight="1" thickTop="1" thickBot="1" x14ac:dyDescent="0.35">
      <c r="A27" s="439">
        <f>+Evaluación!A21</f>
        <v>7</v>
      </c>
      <c r="B27" s="437">
        <f>+Evaluación!B21</f>
        <v>0</v>
      </c>
      <c r="C27" s="440">
        <f>+Evaluación!C21</f>
        <v>0</v>
      </c>
      <c r="D27" s="222" t="s">
        <v>448</v>
      </c>
      <c r="E27" s="291"/>
      <c r="F27" s="292"/>
      <c r="G27" s="324"/>
      <c r="H27" s="324"/>
    </row>
    <row r="28" spans="1:8" ht="45" customHeight="1" thickTop="1" thickBot="1" x14ac:dyDescent="0.35">
      <c r="A28" s="439"/>
      <c r="B28" s="438"/>
      <c r="C28" s="440"/>
      <c r="D28" s="222" t="s">
        <v>449</v>
      </c>
      <c r="E28" s="291"/>
      <c r="F28" s="292"/>
      <c r="G28" s="295"/>
      <c r="H28" s="295"/>
    </row>
    <row r="29" spans="1:8" ht="15.6" thickTop="1" thickBot="1" x14ac:dyDescent="0.35">
      <c r="B29" s="280"/>
      <c r="C29" s="280"/>
      <c r="D29" s="220"/>
      <c r="E29" s="293"/>
      <c r="F29" s="293"/>
      <c r="G29" s="296"/>
      <c r="H29" s="296"/>
    </row>
    <row r="30" spans="1:8" ht="45" customHeight="1" thickTop="1" thickBot="1" x14ac:dyDescent="0.35">
      <c r="A30" s="439">
        <f>+Evaluación!A23</f>
        <v>8</v>
      </c>
      <c r="B30" s="437">
        <f>+Evaluación!B23</f>
        <v>0</v>
      </c>
      <c r="C30" s="440">
        <f>+Evaluación!C22</f>
        <v>0</v>
      </c>
      <c r="D30" s="222" t="s">
        <v>448</v>
      </c>
      <c r="E30" s="291"/>
      <c r="F30" s="292"/>
      <c r="G30" s="295"/>
      <c r="H30" s="295"/>
    </row>
    <row r="31" spans="1:8" ht="45" customHeight="1" thickTop="1" thickBot="1" x14ac:dyDescent="0.35">
      <c r="A31" s="439"/>
      <c r="B31" s="438"/>
      <c r="C31" s="440"/>
      <c r="D31" s="222" t="s">
        <v>449</v>
      </c>
      <c r="E31" s="291"/>
      <c r="F31" s="292"/>
      <c r="G31" s="295"/>
      <c r="H31" s="295"/>
    </row>
    <row r="32" spans="1:8" ht="15.6" thickTop="1" thickBot="1" x14ac:dyDescent="0.35">
      <c r="B32" s="280"/>
      <c r="C32" s="280"/>
      <c r="D32" s="220"/>
      <c r="E32" s="293"/>
      <c r="F32" s="293"/>
      <c r="G32" s="296"/>
      <c r="H32" s="296"/>
    </row>
    <row r="33" spans="1:8" ht="45" customHeight="1" thickTop="1" thickBot="1" x14ac:dyDescent="0.35">
      <c r="A33" s="439">
        <f>+Evaluación!A25</f>
        <v>9</v>
      </c>
      <c r="B33" s="437">
        <f>+Evaluación!B25</f>
        <v>0</v>
      </c>
      <c r="C33" s="440">
        <f>+Evaluación!C24</f>
        <v>0</v>
      </c>
      <c r="D33" s="222" t="s">
        <v>448</v>
      </c>
      <c r="E33" s="291"/>
      <c r="F33" s="292"/>
      <c r="G33" s="295"/>
      <c r="H33" s="295"/>
    </row>
    <row r="34" spans="1:8" ht="45" customHeight="1" thickTop="1" thickBot="1" x14ac:dyDescent="0.35">
      <c r="A34" s="439"/>
      <c r="B34" s="438"/>
      <c r="C34" s="440"/>
      <c r="D34" s="222" t="s">
        <v>449</v>
      </c>
      <c r="E34" s="291"/>
      <c r="F34" s="292"/>
      <c r="G34" s="295"/>
      <c r="H34" s="295"/>
    </row>
    <row r="35" spans="1:8" ht="15.6" thickTop="1" thickBot="1" x14ac:dyDescent="0.35">
      <c r="B35" s="280"/>
      <c r="C35" s="280"/>
      <c r="D35" s="220"/>
      <c r="E35" s="293"/>
      <c r="F35" s="293"/>
      <c r="G35" s="296"/>
      <c r="H35" s="296"/>
    </row>
    <row r="36" spans="1:8" ht="45" customHeight="1" thickTop="1" thickBot="1" x14ac:dyDescent="0.35">
      <c r="A36" s="439">
        <f>+Evaluación!A27</f>
        <v>10</v>
      </c>
      <c r="B36" s="437">
        <f>+Evaluación!B27</f>
        <v>0</v>
      </c>
      <c r="C36" s="440">
        <f>+Evaluación!C26</f>
        <v>0</v>
      </c>
      <c r="D36" s="222" t="s">
        <v>448</v>
      </c>
      <c r="E36" s="291"/>
      <c r="F36" s="292"/>
      <c r="G36" s="295"/>
      <c r="H36" s="295"/>
    </row>
    <row r="37" spans="1:8" ht="45" customHeight="1" thickTop="1" thickBot="1" x14ac:dyDescent="0.35">
      <c r="A37" s="439"/>
      <c r="B37" s="438"/>
      <c r="C37" s="440"/>
      <c r="D37" s="222" t="s">
        <v>449</v>
      </c>
      <c r="E37" s="291"/>
      <c r="F37" s="292"/>
      <c r="G37" s="295"/>
      <c r="H37" s="295"/>
    </row>
    <row r="38" spans="1:8" ht="15.6" thickTop="1" thickBot="1" x14ac:dyDescent="0.35">
      <c r="B38" s="280"/>
      <c r="C38" s="280"/>
      <c r="D38" s="220"/>
      <c r="E38" s="293"/>
      <c r="F38" s="293"/>
      <c r="G38" s="296"/>
      <c r="H38" s="296"/>
    </row>
    <row r="39" spans="1:8" ht="45" customHeight="1" thickTop="1" thickBot="1" x14ac:dyDescent="0.35">
      <c r="A39" s="439">
        <f>+Evaluación!A29</f>
        <v>11</v>
      </c>
      <c r="B39" s="437">
        <f>+Evaluación!B29</f>
        <v>0</v>
      </c>
      <c r="C39" s="440">
        <f>+Evaluación!C28</f>
        <v>0</v>
      </c>
      <c r="D39" s="222" t="s">
        <v>448</v>
      </c>
      <c r="E39" s="291"/>
      <c r="F39" s="292"/>
      <c r="G39" s="295"/>
      <c r="H39" s="295"/>
    </row>
    <row r="40" spans="1:8" ht="45" customHeight="1" thickTop="1" thickBot="1" x14ac:dyDescent="0.35">
      <c r="A40" s="439"/>
      <c r="B40" s="438"/>
      <c r="C40" s="440"/>
      <c r="D40" s="222" t="s">
        <v>449</v>
      </c>
      <c r="E40" s="291"/>
      <c r="F40" s="292"/>
      <c r="G40" s="295"/>
      <c r="H40" s="295"/>
    </row>
    <row r="41" spans="1:8" ht="15.6" thickTop="1" thickBot="1" x14ac:dyDescent="0.35">
      <c r="B41" s="280"/>
      <c r="C41" s="280"/>
      <c r="D41" s="220"/>
      <c r="E41" s="293"/>
      <c r="F41" s="293"/>
      <c r="G41" s="296"/>
      <c r="H41" s="296"/>
    </row>
    <row r="42" spans="1:8" ht="45" customHeight="1" thickTop="1" thickBot="1" x14ac:dyDescent="0.35">
      <c r="A42" s="439">
        <f>+Evaluación!A31</f>
        <v>12</v>
      </c>
      <c r="B42" s="437">
        <f>+Evaluación!B31</f>
        <v>0</v>
      </c>
      <c r="C42" s="440">
        <f>+Evaluación!C30</f>
        <v>0</v>
      </c>
      <c r="D42" s="222" t="s">
        <v>448</v>
      </c>
      <c r="E42" s="291"/>
      <c r="F42" s="292"/>
      <c r="G42" s="295"/>
      <c r="H42" s="295"/>
    </row>
    <row r="43" spans="1:8" ht="45" customHeight="1" thickTop="1" thickBot="1" x14ac:dyDescent="0.35">
      <c r="A43" s="439"/>
      <c r="B43" s="438"/>
      <c r="C43" s="440"/>
      <c r="D43" s="222" t="s">
        <v>449</v>
      </c>
      <c r="E43" s="291"/>
      <c r="F43" s="292"/>
      <c r="G43" s="295"/>
      <c r="H43" s="295"/>
    </row>
    <row r="44" spans="1:8" ht="15.6" thickTop="1" thickBot="1" x14ac:dyDescent="0.35">
      <c r="B44" s="280"/>
      <c r="C44" s="280"/>
      <c r="D44" s="220"/>
      <c r="E44" s="293"/>
      <c r="F44" s="293"/>
      <c r="G44" s="296"/>
      <c r="H44" s="296"/>
    </row>
    <row r="45" spans="1:8" ht="45" customHeight="1" thickTop="1" thickBot="1" x14ac:dyDescent="0.35">
      <c r="A45" s="439">
        <f>+Evaluación!A33</f>
        <v>13</v>
      </c>
      <c r="B45" s="437">
        <f>+Evaluación!B33</f>
        <v>0</v>
      </c>
      <c r="C45" s="440">
        <f>+Evaluación!C33</f>
        <v>0</v>
      </c>
      <c r="D45" s="222" t="s">
        <v>448</v>
      </c>
      <c r="E45" s="291"/>
      <c r="F45" s="292"/>
      <c r="G45" s="295"/>
      <c r="H45" s="295"/>
    </row>
    <row r="46" spans="1:8" ht="45" customHeight="1" thickTop="1" thickBot="1" x14ac:dyDescent="0.35">
      <c r="A46" s="439"/>
      <c r="B46" s="438"/>
      <c r="C46" s="440"/>
      <c r="D46" s="222" t="s">
        <v>449</v>
      </c>
      <c r="E46" s="291"/>
      <c r="F46" s="292"/>
      <c r="G46" s="295"/>
      <c r="H46" s="295"/>
    </row>
    <row r="47" spans="1:8" ht="15.6" thickTop="1" thickBot="1" x14ac:dyDescent="0.35">
      <c r="B47" s="280"/>
      <c r="C47" s="280"/>
      <c r="D47" s="220"/>
      <c r="E47" s="293"/>
      <c r="F47" s="293"/>
      <c r="G47" s="296"/>
      <c r="H47" s="296"/>
    </row>
    <row r="48" spans="1:8" ht="45" customHeight="1" thickTop="1" thickBot="1" x14ac:dyDescent="0.35">
      <c r="A48" s="439">
        <f>+Evaluación!A35</f>
        <v>14</v>
      </c>
      <c r="B48" s="437">
        <f>+Evaluación!B35</f>
        <v>0</v>
      </c>
      <c r="C48" s="440">
        <f>+Evaluación!C34</f>
        <v>0</v>
      </c>
      <c r="D48" s="222" t="s">
        <v>448</v>
      </c>
      <c r="E48" s="291"/>
      <c r="F48" s="292"/>
      <c r="G48" s="295"/>
      <c r="H48" s="295"/>
    </row>
    <row r="49" spans="1:8" ht="45" customHeight="1" thickTop="1" thickBot="1" x14ac:dyDescent="0.35">
      <c r="A49" s="439"/>
      <c r="B49" s="438"/>
      <c r="C49" s="440"/>
      <c r="D49" s="222" t="s">
        <v>449</v>
      </c>
      <c r="E49" s="291"/>
      <c r="F49" s="292"/>
      <c r="G49" s="295"/>
      <c r="H49" s="295"/>
    </row>
    <row r="50" spans="1:8" ht="15.6" thickTop="1" thickBot="1" x14ac:dyDescent="0.35">
      <c r="B50" s="280"/>
      <c r="C50" s="280"/>
      <c r="D50" s="220"/>
      <c r="E50" s="293"/>
      <c r="F50" s="293"/>
      <c r="G50" s="296"/>
      <c r="H50" s="296"/>
    </row>
    <row r="51" spans="1:8" ht="45" customHeight="1" thickTop="1" thickBot="1" x14ac:dyDescent="0.35">
      <c r="A51" s="439">
        <f>+Evaluación!A37</f>
        <v>15</v>
      </c>
      <c r="B51" s="437">
        <f>+Evaluación!B37</f>
        <v>0</v>
      </c>
      <c r="C51" s="440">
        <f>+Evaluación!C36</f>
        <v>0</v>
      </c>
      <c r="D51" s="222" t="s">
        <v>448</v>
      </c>
      <c r="E51" s="291"/>
      <c r="F51" s="292"/>
      <c r="G51" s="295"/>
      <c r="H51" s="295"/>
    </row>
    <row r="52" spans="1:8" ht="45" customHeight="1" thickTop="1" thickBot="1" x14ac:dyDescent="0.35">
      <c r="A52" s="439"/>
      <c r="B52" s="438"/>
      <c r="C52" s="440"/>
      <c r="D52" s="222" t="s">
        <v>449</v>
      </c>
      <c r="E52" s="291"/>
      <c r="F52" s="292"/>
      <c r="G52" s="295"/>
      <c r="H52" s="295"/>
    </row>
    <row r="53" spans="1:8" ht="15.6" thickTop="1" thickBot="1" x14ac:dyDescent="0.35">
      <c r="B53" s="280"/>
      <c r="C53" s="280"/>
      <c r="E53" s="293"/>
      <c r="F53" s="293"/>
      <c r="G53" s="296"/>
      <c r="H53" s="296"/>
    </row>
    <row r="54" spans="1:8" ht="45" customHeight="1" thickTop="1" thickBot="1" x14ac:dyDescent="0.35">
      <c r="A54" s="439">
        <f>+Evaluación!A39</f>
        <v>16</v>
      </c>
      <c r="B54" s="437">
        <f>+Evaluación!B39</f>
        <v>0</v>
      </c>
      <c r="C54" s="440">
        <f>+Evaluación!C38</f>
        <v>0</v>
      </c>
      <c r="D54" s="222" t="s">
        <v>448</v>
      </c>
      <c r="E54" s="291"/>
      <c r="F54" s="292"/>
      <c r="G54" s="295"/>
      <c r="H54" s="295"/>
    </row>
    <row r="55" spans="1:8" ht="45" customHeight="1" thickTop="1" thickBot="1" x14ac:dyDescent="0.35">
      <c r="A55" s="439"/>
      <c r="B55" s="438"/>
      <c r="C55" s="440"/>
      <c r="D55" s="222" t="s">
        <v>449</v>
      </c>
      <c r="E55" s="291"/>
      <c r="F55" s="292"/>
      <c r="G55" s="295"/>
      <c r="H55" s="295"/>
    </row>
    <row r="56" spans="1:8" ht="15.6" thickTop="1" thickBot="1" x14ac:dyDescent="0.35">
      <c r="B56" s="280"/>
      <c r="C56" s="280"/>
      <c r="E56" s="293"/>
      <c r="F56" s="293"/>
      <c r="G56" s="296"/>
      <c r="H56" s="296"/>
    </row>
    <row r="57" spans="1:8" ht="45" customHeight="1" thickTop="1" thickBot="1" x14ac:dyDescent="0.35">
      <c r="A57" s="439">
        <f>+Evaluación!A41</f>
        <v>17</v>
      </c>
      <c r="B57" s="437">
        <f>+Evaluación!B41</f>
        <v>0</v>
      </c>
      <c r="C57" s="440">
        <f>+Evaluación!C40</f>
        <v>0</v>
      </c>
      <c r="D57" s="222" t="s">
        <v>448</v>
      </c>
      <c r="E57" s="291"/>
      <c r="F57" s="292"/>
      <c r="G57" s="295"/>
      <c r="H57" s="295"/>
    </row>
    <row r="58" spans="1:8" ht="45" customHeight="1" thickTop="1" thickBot="1" x14ac:dyDescent="0.35">
      <c r="A58" s="439"/>
      <c r="B58" s="438"/>
      <c r="C58" s="440"/>
      <c r="D58" s="222" t="s">
        <v>449</v>
      </c>
      <c r="E58" s="291"/>
      <c r="F58" s="292"/>
      <c r="G58" s="295"/>
      <c r="H58" s="295"/>
    </row>
    <row r="59" spans="1:8" ht="15.6" thickTop="1" thickBot="1" x14ac:dyDescent="0.35">
      <c r="B59" s="280"/>
      <c r="C59" s="280"/>
      <c r="E59" s="293"/>
      <c r="F59" s="293"/>
      <c r="G59" s="296"/>
      <c r="H59" s="296"/>
    </row>
    <row r="60" spans="1:8" ht="45" customHeight="1" thickTop="1" thickBot="1" x14ac:dyDescent="0.35">
      <c r="A60" s="439">
        <f>+Evaluación!A43</f>
        <v>18</v>
      </c>
      <c r="B60" s="437">
        <f>+Evaluación!B43</f>
        <v>0</v>
      </c>
      <c r="C60" s="440">
        <f>+Evaluación!C42</f>
        <v>0</v>
      </c>
      <c r="D60" s="222" t="s">
        <v>448</v>
      </c>
      <c r="E60" s="291"/>
      <c r="F60" s="292"/>
      <c r="G60" s="295"/>
      <c r="H60" s="295"/>
    </row>
    <row r="61" spans="1:8" ht="45" customHeight="1" thickTop="1" thickBot="1" x14ac:dyDescent="0.35">
      <c r="A61" s="439"/>
      <c r="B61" s="438"/>
      <c r="C61" s="440"/>
      <c r="D61" s="222" t="s">
        <v>449</v>
      </c>
      <c r="E61" s="291"/>
      <c r="F61" s="292"/>
      <c r="G61" s="295"/>
      <c r="H61" s="295"/>
    </row>
    <row r="62" spans="1:8" ht="15.6" thickTop="1" thickBot="1" x14ac:dyDescent="0.35">
      <c r="B62" s="280"/>
      <c r="C62" s="280"/>
      <c r="E62" s="293"/>
      <c r="F62" s="293"/>
      <c r="G62" s="296"/>
      <c r="H62" s="296"/>
    </row>
    <row r="63" spans="1:8" ht="45" customHeight="1" thickTop="1" thickBot="1" x14ac:dyDescent="0.35">
      <c r="A63" s="439">
        <f>+Evaluación!A45</f>
        <v>19</v>
      </c>
      <c r="B63" s="437">
        <f>+Evaluación!B45</f>
        <v>0</v>
      </c>
      <c r="C63" s="440">
        <f>+Evaluación!C44</f>
        <v>0</v>
      </c>
      <c r="D63" s="222" t="s">
        <v>448</v>
      </c>
      <c r="E63" s="291"/>
      <c r="F63" s="292"/>
      <c r="G63" s="295"/>
      <c r="H63" s="295"/>
    </row>
    <row r="64" spans="1:8" ht="45" customHeight="1" thickTop="1" thickBot="1" x14ac:dyDescent="0.35">
      <c r="A64" s="439"/>
      <c r="B64" s="438"/>
      <c r="C64" s="440"/>
      <c r="D64" s="222" t="s">
        <v>449</v>
      </c>
      <c r="E64" s="291"/>
      <c r="F64" s="292"/>
      <c r="G64" s="295"/>
      <c r="H64" s="295"/>
    </row>
    <row r="65" spans="1:8" ht="15.6" thickTop="1" thickBot="1" x14ac:dyDescent="0.35">
      <c r="B65" s="280"/>
      <c r="C65" s="280"/>
      <c r="E65" s="293"/>
      <c r="F65" s="293"/>
      <c r="G65" s="296"/>
      <c r="H65" s="296"/>
    </row>
    <row r="66" spans="1:8" ht="45" customHeight="1" thickTop="1" thickBot="1" x14ac:dyDescent="0.35">
      <c r="A66" s="439">
        <f>+Evaluación!A47</f>
        <v>20</v>
      </c>
      <c r="B66" s="437">
        <f>+Evaluación!B47</f>
        <v>0</v>
      </c>
      <c r="C66" s="440">
        <f>+Evaluación!C46</f>
        <v>0</v>
      </c>
      <c r="D66" s="222" t="s">
        <v>448</v>
      </c>
      <c r="E66" s="291"/>
      <c r="F66" s="292"/>
      <c r="G66" s="295"/>
      <c r="H66" s="295"/>
    </row>
    <row r="67" spans="1:8" ht="45" customHeight="1" thickTop="1" thickBot="1" x14ac:dyDescent="0.35">
      <c r="A67" s="439"/>
      <c r="B67" s="438"/>
      <c r="C67" s="440"/>
      <c r="D67" s="222" t="s">
        <v>449</v>
      </c>
      <c r="E67" s="291"/>
      <c r="F67" s="292"/>
      <c r="G67" s="295"/>
      <c r="H67" s="295"/>
    </row>
    <row r="68" spans="1:8" ht="15.6" thickTop="1" thickBot="1" x14ac:dyDescent="0.35">
      <c r="E68" s="294"/>
      <c r="F68" s="294"/>
      <c r="G68" s="297"/>
      <c r="H68" s="297"/>
    </row>
    <row r="69" spans="1:8" ht="45" customHeight="1" thickTop="1" thickBot="1" x14ac:dyDescent="0.35">
      <c r="A69" s="439">
        <v>21</v>
      </c>
      <c r="B69" s="437">
        <f>+Evaluación!B49</f>
        <v>0</v>
      </c>
      <c r="C69" s="437">
        <f>+Evaluación!C49</f>
        <v>0</v>
      </c>
      <c r="D69" s="222" t="s">
        <v>448</v>
      </c>
      <c r="E69" s="291"/>
      <c r="F69" s="292"/>
      <c r="G69" s="295"/>
      <c r="H69" s="295"/>
    </row>
    <row r="70" spans="1:8" ht="45" customHeight="1" thickTop="1" thickBot="1" x14ac:dyDescent="0.35">
      <c r="A70" s="439"/>
      <c r="B70" s="438"/>
      <c r="C70" s="440"/>
      <c r="D70" s="222" t="s">
        <v>449</v>
      </c>
      <c r="E70" s="291"/>
      <c r="F70" s="292"/>
      <c r="G70" s="295"/>
      <c r="H70" s="295"/>
    </row>
    <row r="71" spans="1:8" ht="15.6" thickTop="1" thickBot="1" x14ac:dyDescent="0.35">
      <c r="E71" s="294"/>
      <c r="F71" s="294"/>
      <c r="G71" s="297"/>
      <c r="H71" s="297"/>
    </row>
    <row r="72" spans="1:8" ht="45" customHeight="1" thickTop="1" thickBot="1" x14ac:dyDescent="0.35">
      <c r="A72" s="439">
        <v>22</v>
      </c>
      <c r="B72" s="437">
        <f>+Evaluación!B51</f>
        <v>0</v>
      </c>
      <c r="C72" s="437">
        <f>+Evaluación!C51</f>
        <v>0</v>
      </c>
      <c r="D72" s="222" t="s">
        <v>448</v>
      </c>
      <c r="E72" s="291"/>
      <c r="F72" s="292"/>
      <c r="G72" s="295"/>
      <c r="H72" s="295"/>
    </row>
    <row r="73" spans="1:8" ht="45" customHeight="1" thickTop="1" thickBot="1" x14ac:dyDescent="0.35">
      <c r="A73" s="439"/>
      <c r="B73" s="438"/>
      <c r="C73" s="440"/>
      <c r="D73" s="222" t="s">
        <v>449</v>
      </c>
      <c r="E73" s="291"/>
      <c r="F73" s="292"/>
      <c r="G73" s="295"/>
      <c r="H73" s="295"/>
    </row>
    <row r="74" spans="1:8" ht="15.6" thickTop="1" thickBot="1" x14ac:dyDescent="0.35">
      <c r="E74" s="294"/>
      <c r="F74" s="294"/>
      <c r="G74" s="297"/>
      <c r="H74" s="297"/>
    </row>
    <row r="75" spans="1:8" ht="45" customHeight="1" thickTop="1" thickBot="1" x14ac:dyDescent="0.35">
      <c r="A75" s="439">
        <v>23</v>
      </c>
      <c r="B75" s="437">
        <f>+Evaluación!B53</f>
        <v>0</v>
      </c>
      <c r="C75" s="437">
        <f>+Evaluación!C53</f>
        <v>0</v>
      </c>
      <c r="D75" s="222" t="s">
        <v>448</v>
      </c>
      <c r="E75" s="291"/>
      <c r="F75" s="292"/>
      <c r="G75" s="295"/>
      <c r="H75" s="295"/>
    </row>
    <row r="76" spans="1:8" ht="45" customHeight="1" thickTop="1" thickBot="1" x14ac:dyDescent="0.35">
      <c r="A76" s="439"/>
      <c r="B76" s="438"/>
      <c r="C76" s="440"/>
      <c r="D76" s="222" t="s">
        <v>449</v>
      </c>
      <c r="E76" s="291"/>
      <c r="F76" s="292"/>
      <c r="G76" s="295"/>
      <c r="H76" s="295"/>
    </row>
    <row r="77" spans="1:8" ht="15.6" thickTop="1" thickBot="1" x14ac:dyDescent="0.35">
      <c r="E77" s="294"/>
      <c r="F77" s="294"/>
      <c r="G77" s="297"/>
      <c r="H77" s="297"/>
    </row>
    <row r="78" spans="1:8" ht="45" customHeight="1" thickTop="1" thickBot="1" x14ac:dyDescent="0.35">
      <c r="A78" s="439">
        <v>24</v>
      </c>
      <c r="B78" s="437">
        <f>+Evaluación!B55</f>
        <v>0</v>
      </c>
      <c r="C78" s="437">
        <f>+Evaluación!C55</f>
        <v>0</v>
      </c>
      <c r="D78" s="222" t="s">
        <v>448</v>
      </c>
      <c r="E78" s="291"/>
      <c r="F78" s="292"/>
      <c r="G78" s="295"/>
      <c r="H78" s="295"/>
    </row>
    <row r="79" spans="1:8" ht="45" customHeight="1" thickTop="1" thickBot="1" x14ac:dyDescent="0.35">
      <c r="A79" s="439"/>
      <c r="B79" s="438"/>
      <c r="C79" s="440"/>
      <c r="D79" s="222" t="s">
        <v>449</v>
      </c>
      <c r="E79" s="291"/>
      <c r="F79" s="292"/>
      <c r="G79" s="295"/>
      <c r="H79" s="295"/>
    </row>
    <row r="80" spans="1:8" ht="15.6" thickTop="1" thickBot="1" x14ac:dyDescent="0.35">
      <c r="E80" s="294"/>
      <c r="F80" s="294"/>
      <c r="G80" s="297"/>
      <c r="H80" s="297"/>
    </row>
    <row r="81" spans="1:8" ht="45" customHeight="1" thickTop="1" thickBot="1" x14ac:dyDescent="0.35">
      <c r="A81" s="439">
        <v>25</v>
      </c>
      <c r="B81" s="437">
        <f>+Evaluación!B57</f>
        <v>0</v>
      </c>
      <c r="C81" s="437">
        <f>+Evaluación!C57</f>
        <v>0</v>
      </c>
      <c r="D81" s="222" t="s">
        <v>448</v>
      </c>
      <c r="E81" s="291"/>
      <c r="F81" s="292"/>
      <c r="G81" s="295"/>
      <c r="H81" s="295"/>
    </row>
    <row r="82" spans="1:8" ht="45" customHeight="1" thickTop="1" thickBot="1" x14ac:dyDescent="0.35">
      <c r="A82" s="439"/>
      <c r="B82" s="438"/>
      <c r="C82" s="440"/>
      <c r="D82" s="222" t="s">
        <v>449</v>
      </c>
      <c r="E82" s="291"/>
      <c r="F82" s="292"/>
      <c r="G82" s="295"/>
      <c r="H82" s="295"/>
    </row>
    <row r="83" spans="1:8" ht="15.6" thickTop="1" thickBot="1" x14ac:dyDescent="0.35">
      <c r="E83" s="294"/>
      <c r="F83" s="294"/>
      <c r="G83" s="297"/>
      <c r="H83" s="297"/>
    </row>
    <row r="84" spans="1:8" ht="45" customHeight="1" thickTop="1" thickBot="1" x14ac:dyDescent="0.35">
      <c r="A84" s="439">
        <v>26</v>
      </c>
      <c r="B84" s="437">
        <f>+Evaluación!B59</f>
        <v>0</v>
      </c>
      <c r="C84" s="437">
        <f>+Evaluación!C59</f>
        <v>0</v>
      </c>
      <c r="D84" s="222" t="s">
        <v>448</v>
      </c>
      <c r="E84" s="291"/>
      <c r="F84" s="292"/>
      <c r="G84" s="295"/>
      <c r="H84" s="295"/>
    </row>
    <row r="85" spans="1:8" ht="45" customHeight="1" thickTop="1" thickBot="1" x14ac:dyDescent="0.35">
      <c r="A85" s="439"/>
      <c r="B85" s="438"/>
      <c r="C85" s="440"/>
      <c r="D85" s="222" t="s">
        <v>449</v>
      </c>
      <c r="E85" s="291"/>
      <c r="F85" s="292"/>
      <c r="G85" s="295"/>
      <c r="H85" s="295"/>
    </row>
    <row r="86" spans="1:8" ht="15.6" thickTop="1" thickBot="1" x14ac:dyDescent="0.35">
      <c r="E86" s="294"/>
      <c r="F86" s="294"/>
      <c r="G86" s="297"/>
      <c r="H86" s="297"/>
    </row>
    <row r="87" spans="1:8" ht="45" customHeight="1" thickTop="1" thickBot="1" x14ac:dyDescent="0.35">
      <c r="A87" s="439">
        <v>27</v>
      </c>
      <c r="B87" s="437">
        <f>+Evaluación!B61</f>
        <v>0</v>
      </c>
      <c r="C87" s="437">
        <f>+Evaluación!C61</f>
        <v>0</v>
      </c>
      <c r="D87" s="222" t="s">
        <v>448</v>
      </c>
      <c r="E87" s="291"/>
      <c r="F87" s="292"/>
      <c r="G87" s="295"/>
      <c r="H87" s="295"/>
    </row>
    <row r="88" spans="1:8" ht="45" customHeight="1" thickTop="1" thickBot="1" x14ac:dyDescent="0.35">
      <c r="A88" s="439"/>
      <c r="B88" s="438"/>
      <c r="C88" s="440"/>
      <c r="D88" s="222" t="s">
        <v>449</v>
      </c>
      <c r="E88" s="291"/>
      <c r="F88" s="292"/>
      <c r="G88" s="295"/>
      <c r="H88" s="295"/>
    </row>
    <row r="89" spans="1:8" ht="15.6" thickTop="1" thickBot="1" x14ac:dyDescent="0.35">
      <c r="E89" s="294"/>
      <c r="F89" s="294"/>
      <c r="G89" s="297"/>
      <c r="H89" s="297"/>
    </row>
    <row r="90" spans="1:8" ht="45" customHeight="1" thickTop="1" thickBot="1" x14ac:dyDescent="0.35">
      <c r="A90" s="439">
        <v>28</v>
      </c>
      <c r="B90" s="437">
        <f>+Evaluación!B63</f>
        <v>0</v>
      </c>
      <c r="C90" s="437">
        <f>+Evaluación!C63</f>
        <v>0</v>
      </c>
      <c r="D90" s="222" t="s">
        <v>448</v>
      </c>
      <c r="E90" s="291"/>
      <c r="F90" s="292"/>
      <c r="G90" s="295"/>
      <c r="H90" s="295"/>
    </row>
    <row r="91" spans="1:8" ht="45" customHeight="1" thickTop="1" thickBot="1" x14ac:dyDescent="0.35">
      <c r="A91" s="439"/>
      <c r="B91" s="438"/>
      <c r="C91" s="440"/>
      <c r="D91" s="222" t="s">
        <v>449</v>
      </c>
      <c r="E91" s="291"/>
      <c r="F91" s="292"/>
      <c r="G91" s="295"/>
      <c r="H91" s="295"/>
    </row>
    <row r="92" spans="1:8" ht="15.6" thickTop="1" thickBot="1" x14ac:dyDescent="0.35">
      <c r="E92" s="294"/>
      <c r="F92" s="294"/>
      <c r="G92" s="297"/>
      <c r="H92" s="297"/>
    </row>
    <row r="93" spans="1:8" ht="45" customHeight="1" thickTop="1" thickBot="1" x14ac:dyDescent="0.35">
      <c r="A93" s="439">
        <v>29</v>
      </c>
      <c r="B93" s="437">
        <f>+Evaluación!B65</f>
        <v>0</v>
      </c>
      <c r="C93" s="437">
        <f>+Evaluación!C65</f>
        <v>0</v>
      </c>
      <c r="D93" s="222" t="s">
        <v>448</v>
      </c>
      <c r="E93" s="291"/>
      <c r="F93" s="292"/>
      <c r="G93" s="295"/>
      <c r="H93" s="295"/>
    </row>
    <row r="94" spans="1:8" ht="45" customHeight="1" thickTop="1" thickBot="1" x14ac:dyDescent="0.35">
      <c r="A94" s="439"/>
      <c r="B94" s="438"/>
      <c r="C94" s="440"/>
      <c r="D94" s="222" t="s">
        <v>449</v>
      </c>
      <c r="E94" s="291"/>
      <c r="F94" s="292"/>
      <c r="G94" s="295"/>
      <c r="H94" s="295"/>
    </row>
    <row r="95" spans="1:8" ht="15.6" thickTop="1" thickBot="1" x14ac:dyDescent="0.35">
      <c r="E95" s="294"/>
      <c r="F95" s="294"/>
      <c r="G95" s="297"/>
      <c r="H95" s="297"/>
    </row>
    <row r="96" spans="1:8" ht="45" customHeight="1" thickTop="1" thickBot="1" x14ac:dyDescent="0.35">
      <c r="A96" s="439">
        <v>30</v>
      </c>
      <c r="B96" s="437">
        <f>+Evaluación!B67</f>
        <v>0</v>
      </c>
      <c r="C96" s="437">
        <f>+Evaluación!C67</f>
        <v>0</v>
      </c>
      <c r="D96" s="222" t="s">
        <v>448</v>
      </c>
      <c r="E96" s="291"/>
      <c r="F96" s="292"/>
      <c r="G96" s="295"/>
      <c r="H96" s="295"/>
    </row>
    <row r="97" spans="1:8" ht="45" customHeight="1" thickTop="1" thickBot="1" x14ac:dyDescent="0.35">
      <c r="A97" s="439"/>
      <c r="B97" s="438"/>
      <c r="C97" s="440"/>
      <c r="D97" s="222" t="s">
        <v>449</v>
      </c>
      <c r="E97" s="291"/>
      <c r="F97" s="292"/>
      <c r="G97" s="295"/>
      <c r="H97" s="295"/>
    </row>
    <row r="98" spans="1:8" ht="15.6" thickTop="1" thickBot="1" x14ac:dyDescent="0.35">
      <c r="E98" s="294"/>
      <c r="F98" s="294"/>
      <c r="G98" s="297"/>
      <c r="H98" s="297"/>
    </row>
    <row r="99" spans="1:8" ht="45" customHeight="1" thickTop="1" thickBot="1" x14ac:dyDescent="0.35">
      <c r="A99" s="439">
        <v>31</v>
      </c>
      <c r="B99" s="437">
        <f>+Evaluación!B69</f>
        <v>0</v>
      </c>
      <c r="C99" s="437">
        <f>+Evaluación!C69</f>
        <v>0</v>
      </c>
      <c r="D99" s="222" t="s">
        <v>448</v>
      </c>
      <c r="E99" s="291"/>
      <c r="F99" s="292"/>
      <c r="G99" s="295"/>
      <c r="H99" s="295"/>
    </row>
    <row r="100" spans="1:8" ht="45" customHeight="1" thickTop="1" thickBot="1" x14ac:dyDescent="0.35">
      <c r="A100" s="439"/>
      <c r="B100" s="438"/>
      <c r="C100" s="440"/>
      <c r="D100" s="222" t="s">
        <v>449</v>
      </c>
      <c r="E100" s="291"/>
      <c r="F100" s="292"/>
      <c r="G100" s="295"/>
      <c r="H100" s="295"/>
    </row>
    <row r="101" spans="1:8" ht="15.6" thickTop="1" thickBot="1" x14ac:dyDescent="0.35">
      <c r="E101" s="294"/>
      <c r="F101" s="294"/>
      <c r="G101" s="297"/>
      <c r="H101" s="297"/>
    </row>
    <row r="102" spans="1:8" ht="45" customHeight="1" thickTop="1" thickBot="1" x14ac:dyDescent="0.35">
      <c r="A102" s="439">
        <v>32</v>
      </c>
      <c r="B102" s="437">
        <f>+Evaluación!B71</f>
        <v>0</v>
      </c>
      <c r="C102" s="437">
        <f>+Evaluación!C71</f>
        <v>0</v>
      </c>
      <c r="D102" s="222" t="s">
        <v>448</v>
      </c>
      <c r="E102" s="291"/>
      <c r="F102" s="292"/>
      <c r="G102" s="295"/>
      <c r="H102" s="295"/>
    </row>
    <row r="103" spans="1:8" ht="45" customHeight="1" thickTop="1" thickBot="1" x14ac:dyDescent="0.35">
      <c r="A103" s="439"/>
      <c r="B103" s="438"/>
      <c r="C103" s="440"/>
      <c r="D103" s="222" t="s">
        <v>449</v>
      </c>
      <c r="E103" s="291"/>
      <c r="F103" s="292"/>
      <c r="G103" s="295"/>
      <c r="H103" s="295"/>
    </row>
    <row r="104" spans="1:8" ht="15.6" thickTop="1" thickBot="1" x14ac:dyDescent="0.35">
      <c r="E104" s="294"/>
      <c r="F104" s="294"/>
      <c r="G104" s="297"/>
      <c r="H104" s="297"/>
    </row>
    <row r="105" spans="1:8" ht="45" customHeight="1" thickTop="1" thickBot="1" x14ac:dyDescent="0.35">
      <c r="A105" s="439">
        <v>33</v>
      </c>
      <c r="B105" s="437">
        <f>+Evaluación!B73</f>
        <v>0</v>
      </c>
      <c r="C105" s="437">
        <f>+Evaluación!C73</f>
        <v>0</v>
      </c>
      <c r="D105" s="222" t="s">
        <v>448</v>
      </c>
      <c r="E105" s="291"/>
      <c r="F105" s="292"/>
      <c r="G105" s="295"/>
      <c r="H105" s="295"/>
    </row>
    <row r="106" spans="1:8" ht="45" customHeight="1" thickTop="1" thickBot="1" x14ac:dyDescent="0.35">
      <c r="A106" s="439"/>
      <c r="B106" s="438"/>
      <c r="C106" s="440"/>
      <c r="D106" s="222" t="s">
        <v>449</v>
      </c>
      <c r="E106" s="291"/>
      <c r="F106" s="292"/>
      <c r="G106" s="295"/>
      <c r="H106" s="295"/>
    </row>
    <row r="107" spans="1:8" ht="15.6" thickTop="1" thickBot="1" x14ac:dyDescent="0.35">
      <c r="E107" s="294"/>
      <c r="F107" s="294"/>
      <c r="G107" s="297"/>
      <c r="H107" s="297"/>
    </row>
    <row r="108" spans="1:8" ht="45" customHeight="1" thickTop="1" thickBot="1" x14ac:dyDescent="0.35">
      <c r="A108" s="439">
        <v>34</v>
      </c>
      <c r="B108" s="437">
        <f>+Evaluación!B75</f>
        <v>0</v>
      </c>
      <c r="C108" s="437">
        <f>+Evaluación!C75</f>
        <v>0</v>
      </c>
      <c r="D108" s="222" t="s">
        <v>448</v>
      </c>
      <c r="E108" s="291"/>
      <c r="F108" s="292"/>
      <c r="G108" s="295"/>
      <c r="H108" s="295"/>
    </row>
    <row r="109" spans="1:8" ht="45" customHeight="1" thickTop="1" thickBot="1" x14ac:dyDescent="0.35">
      <c r="A109" s="439"/>
      <c r="B109" s="438"/>
      <c r="C109" s="440"/>
      <c r="D109" s="222" t="s">
        <v>449</v>
      </c>
      <c r="E109" s="291"/>
      <c r="F109" s="292"/>
      <c r="G109" s="295"/>
      <c r="H109" s="295"/>
    </row>
    <row r="110" spans="1:8" ht="15.6" thickTop="1" thickBot="1" x14ac:dyDescent="0.35">
      <c r="E110" s="294"/>
      <c r="F110" s="294"/>
      <c r="G110" s="297"/>
      <c r="H110" s="297"/>
    </row>
    <row r="111" spans="1:8" ht="45" customHeight="1" thickTop="1" thickBot="1" x14ac:dyDescent="0.35">
      <c r="A111" s="439">
        <v>35</v>
      </c>
      <c r="B111" s="437">
        <f>+Evaluación!B77</f>
        <v>0</v>
      </c>
      <c r="C111" s="437">
        <f>+Evaluación!C77</f>
        <v>0</v>
      </c>
      <c r="D111" s="222" t="s">
        <v>448</v>
      </c>
      <c r="E111" s="291"/>
      <c r="F111" s="292"/>
      <c r="G111" s="295"/>
      <c r="H111" s="295"/>
    </row>
    <row r="112" spans="1:8" ht="45" customHeight="1" thickTop="1" thickBot="1" x14ac:dyDescent="0.35">
      <c r="A112" s="439"/>
      <c r="B112" s="438"/>
      <c r="C112" s="440"/>
      <c r="D112" s="222" t="s">
        <v>449</v>
      </c>
      <c r="E112" s="291"/>
      <c r="F112" s="292"/>
      <c r="G112" s="295"/>
      <c r="H112" s="295"/>
    </row>
    <row r="113" spans="1:8" ht="15.6" thickTop="1" thickBot="1" x14ac:dyDescent="0.35">
      <c r="E113" s="294"/>
      <c r="F113" s="294"/>
      <c r="G113" s="297"/>
      <c r="H113" s="297"/>
    </row>
    <row r="114" spans="1:8" ht="45" customHeight="1" thickTop="1" thickBot="1" x14ac:dyDescent="0.35">
      <c r="A114" s="439">
        <v>36</v>
      </c>
      <c r="B114" s="437">
        <f>+Evaluación!B79</f>
        <v>0</v>
      </c>
      <c r="C114" s="437">
        <f>+Evaluación!C79</f>
        <v>0</v>
      </c>
      <c r="D114" s="222" t="s">
        <v>448</v>
      </c>
      <c r="E114" s="291"/>
      <c r="F114" s="292"/>
      <c r="G114" s="295"/>
      <c r="H114" s="295"/>
    </row>
    <row r="115" spans="1:8" ht="45" customHeight="1" thickTop="1" thickBot="1" x14ac:dyDescent="0.35">
      <c r="A115" s="439"/>
      <c r="B115" s="438"/>
      <c r="C115" s="440"/>
      <c r="D115" s="222" t="s">
        <v>449</v>
      </c>
      <c r="E115" s="291"/>
      <c r="F115" s="292"/>
      <c r="G115" s="295"/>
      <c r="H115" s="295"/>
    </row>
    <row r="116" spans="1:8" ht="15.6" thickTop="1" thickBot="1" x14ac:dyDescent="0.35">
      <c r="E116" s="294"/>
      <c r="F116" s="294"/>
      <c r="G116" s="297"/>
      <c r="H116" s="297"/>
    </row>
    <row r="117" spans="1:8" ht="45" customHeight="1" thickTop="1" thickBot="1" x14ac:dyDescent="0.35">
      <c r="A117" s="439">
        <v>37</v>
      </c>
      <c r="B117" s="437">
        <f>+Evaluación!B81</f>
        <v>0</v>
      </c>
      <c r="C117" s="437">
        <f>+Evaluación!C81</f>
        <v>0</v>
      </c>
      <c r="D117" s="222" t="s">
        <v>448</v>
      </c>
      <c r="E117" s="291"/>
      <c r="F117" s="292"/>
      <c r="G117" s="295"/>
      <c r="H117" s="295"/>
    </row>
    <row r="118" spans="1:8" ht="45" customHeight="1" thickTop="1" thickBot="1" x14ac:dyDescent="0.35">
      <c r="A118" s="439"/>
      <c r="B118" s="438"/>
      <c r="C118" s="440"/>
      <c r="D118" s="222" t="s">
        <v>449</v>
      </c>
      <c r="E118" s="291"/>
      <c r="F118" s="292"/>
      <c r="G118" s="295"/>
      <c r="H118" s="295"/>
    </row>
    <row r="119" spans="1:8" ht="15.6" thickTop="1" thickBot="1" x14ac:dyDescent="0.35">
      <c r="E119" s="294"/>
      <c r="F119" s="294"/>
      <c r="G119" s="297"/>
      <c r="H119" s="297"/>
    </row>
    <row r="120" spans="1:8" ht="45" customHeight="1" thickTop="1" thickBot="1" x14ac:dyDescent="0.35">
      <c r="A120" s="439">
        <v>38</v>
      </c>
      <c r="B120" s="437">
        <f>+Evaluación!B83</f>
        <v>0</v>
      </c>
      <c r="C120" s="437">
        <f>+Evaluación!C83</f>
        <v>0</v>
      </c>
      <c r="D120" s="222" t="s">
        <v>448</v>
      </c>
      <c r="E120" s="291"/>
      <c r="F120" s="292"/>
      <c r="G120" s="295"/>
      <c r="H120" s="295"/>
    </row>
    <row r="121" spans="1:8" ht="45" customHeight="1" thickTop="1" thickBot="1" x14ac:dyDescent="0.35">
      <c r="A121" s="439"/>
      <c r="B121" s="438"/>
      <c r="C121" s="440"/>
      <c r="D121" s="222" t="s">
        <v>449</v>
      </c>
      <c r="E121" s="291"/>
      <c r="F121" s="292"/>
      <c r="G121" s="295"/>
      <c r="H121" s="295"/>
    </row>
    <row r="122" spans="1:8" ht="15.6" thickTop="1" thickBot="1" x14ac:dyDescent="0.35">
      <c r="E122" s="294"/>
      <c r="F122" s="294"/>
      <c r="G122" s="297"/>
      <c r="H122" s="297"/>
    </row>
    <row r="123" spans="1:8" ht="45" customHeight="1" thickTop="1" thickBot="1" x14ac:dyDescent="0.35">
      <c r="A123" s="439">
        <v>39</v>
      </c>
      <c r="B123" s="437">
        <f>+Evaluación!B85</f>
        <v>0</v>
      </c>
      <c r="C123" s="437">
        <f>+Evaluación!C85</f>
        <v>0</v>
      </c>
      <c r="D123" s="222" t="s">
        <v>448</v>
      </c>
      <c r="E123" s="291"/>
      <c r="F123" s="292"/>
      <c r="G123" s="295"/>
      <c r="H123" s="295"/>
    </row>
    <row r="124" spans="1:8" ht="45" customHeight="1" thickTop="1" thickBot="1" x14ac:dyDescent="0.35">
      <c r="A124" s="439"/>
      <c r="B124" s="438"/>
      <c r="C124" s="440"/>
      <c r="D124" s="222" t="s">
        <v>449</v>
      </c>
      <c r="E124" s="291"/>
      <c r="F124" s="292"/>
      <c r="G124" s="295"/>
      <c r="H124" s="295"/>
    </row>
    <row r="125" spans="1:8" ht="15.6" thickTop="1" thickBot="1" x14ac:dyDescent="0.35">
      <c r="E125" s="294"/>
      <c r="F125" s="294"/>
      <c r="G125" s="297"/>
      <c r="H125" s="297"/>
    </row>
    <row r="126" spans="1:8" ht="45" customHeight="1" thickTop="1" thickBot="1" x14ac:dyDescent="0.35">
      <c r="A126" s="439">
        <v>40</v>
      </c>
      <c r="B126" s="437">
        <f>+Evaluación!B87</f>
        <v>0</v>
      </c>
      <c r="C126" s="437">
        <f>+Evaluación!C87</f>
        <v>0</v>
      </c>
      <c r="D126" s="222" t="s">
        <v>448</v>
      </c>
      <c r="E126" s="291"/>
      <c r="F126" s="292"/>
      <c r="G126" s="295"/>
      <c r="H126" s="295"/>
    </row>
    <row r="127" spans="1:8" ht="45" customHeight="1" thickTop="1" thickBot="1" x14ac:dyDescent="0.35">
      <c r="A127" s="439"/>
      <c r="B127" s="438"/>
      <c r="C127" s="440"/>
      <c r="D127" s="222" t="s">
        <v>449</v>
      </c>
      <c r="E127" s="291"/>
      <c r="F127" s="292"/>
      <c r="G127" s="295"/>
      <c r="H127" s="295"/>
    </row>
    <row r="128" spans="1:8" ht="15.6" thickTop="1" thickBot="1" x14ac:dyDescent="0.35">
      <c r="E128" s="294"/>
      <c r="F128" s="294"/>
      <c r="G128" s="297"/>
      <c r="H128" s="297"/>
    </row>
    <row r="129" spans="1:8" ht="45" customHeight="1" thickTop="1" thickBot="1" x14ac:dyDescent="0.35">
      <c r="A129" s="439">
        <v>41</v>
      </c>
      <c r="B129" s="437">
        <f>+Evaluación!B89</f>
        <v>0</v>
      </c>
      <c r="C129" s="437">
        <f>+Evaluación!C89</f>
        <v>0</v>
      </c>
      <c r="D129" s="222" t="s">
        <v>448</v>
      </c>
      <c r="E129" s="291"/>
      <c r="F129" s="292"/>
      <c r="G129" s="295"/>
      <c r="H129" s="295"/>
    </row>
    <row r="130" spans="1:8" ht="45" customHeight="1" thickTop="1" thickBot="1" x14ac:dyDescent="0.35">
      <c r="A130" s="439"/>
      <c r="B130" s="438"/>
      <c r="C130" s="440"/>
      <c r="D130" s="222" t="s">
        <v>449</v>
      </c>
      <c r="E130" s="291"/>
      <c r="F130" s="292"/>
      <c r="G130" s="295"/>
      <c r="H130" s="295"/>
    </row>
    <row r="131" spans="1:8" ht="15.6" thickTop="1" thickBot="1" x14ac:dyDescent="0.35">
      <c r="E131" s="294"/>
      <c r="F131" s="294"/>
      <c r="G131" s="297"/>
      <c r="H131" s="297"/>
    </row>
    <row r="132" spans="1:8" ht="45" customHeight="1" thickTop="1" thickBot="1" x14ac:dyDescent="0.35">
      <c r="A132" s="439">
        <v>42</v>
      </c>
      <c r="B132" s="437">
        <f>+Evaluación!B91</f>
        <v>0</v>
      </c>
      <c r="C132" s="437">
        <f>+Evaluación!C91</f>
        <v>0</v>
      </c>
      <c r="D132" s="222" t="s">
        <v>448</v>
      </c>
      <c r="E132" s="291"/>
      <c r="F132" s="292"/>
      <c r="G132" s="295"/>
      <c r="H132" s="295"/>
    </row>
    <row r="133" spans="1:8" ht="45" customHeight="1" thickTop="1" thickBot="1" x14ac:dyDescent="0.35">
      <c r="A133" s="439"/>
      <c r="B133" s="438"/>
      <c r="C133" s="440"/>
      <c r="D133" s="222" t="s">
        <v>449</v>
      </c>
      <c r="E133" s="291"/>
      <c r="F133" s="292"/>
      <c r="G133" s="295"/>
      <c r="H133" s="295"/>
    </row>
    <row r="134" spans="1:8" ht="15.6" thickTop="1" thickBot="1" x14ac:dyDescent="0.35">
      <c r="E134" s="294"/>
      <c r="F134" s="294"/>
      <c r="G134" s="297"/>
      <c r="H134" s="297"/>
    </row>
    <row r="135" spans="1:8" ht="45" customHeight="1" thickTop="1" thickBot="1" x14ac:dyDescent="0.35">
      <c r="A135" s="439">
        <v>43</v>
      </c>
      <c r="B135" s="437">
        <f>+Evaluación!B93</f>
        <v>0</v>
      </c>
      <c r="C135" s="437">
        <f>+Evaluación!C93</f>
        <v>0</v>
      </c>
      <c r="D135" s="222" t="s">
        <v>448</v>
      </c>
      <c r="E135" s="291"/>
      <c r="F135" s="292"/>
      <c r="G135" s="295"/>
      <c r="H135" s="295"/>
    </row>
    <row r="136" spans="1:8" ht="45" customHeight="1" thickTop="1" thickBot="1" x14ac:dyDescent="0.35">
      <c r="A136" s="439"/>
      <c r="B136" s="438"/>
      <c r="C136" s="440"/>
      <c r="D136" s="222" t="s">
        <v>449</v>
      </c>
      <c r="E136" s="291"/>
      <c r="F136" s="292"/>
      <c r="G136" s="295"/>
      <c r="H136" s="295"/>
    </row>
    <row r="137" spans="1:8" ht="15" thickTop="1" x14ac:dyDescent="0.3"/>
  </sheetData>
  <mergeCells count="132">
    <mergeCell ref="A135:A136"/>
    <mergeCell ref="B135:B136"/>
    <mergeCell ref="C135:C136"/>
    <mergeCell ref="A129:A130"/>
    <mergeCell ref="B129:B130"/>
    <mergeCell ref="C129:C130"/>
    <mergeCell ref="A132:A133"/>
    <mergeCell ref="B132:B133"/>
    <mergeCell ref="C132:C133"/>
    <mergeCell ref="A123:A124"/>
    <mergeCell ref="B123:B124"/>
    <mergeCell ref="C123:C124"/>
    <mergeCell ref="A126:A127"/>
    <mergeCell ref="B126:B127"/>
    <mergeCell ref="C126:C127"/>
    <mergeCell ref="A117:A118"/>
    <mergeCell ref="B117:B118"/>
    <mergeCell ref="C117:C118"/>
    <mergeCell ref="A120:A121"/>
    <mergeCell ref="B120:B121"/>
    <mergeCell ref="C120:C121"/>
    <mergeCell ref="A111:A112"/>
    <mergeCell ref="B111:B112"/>
    <mergeCell ref="C111:C112"/>
    <mergeCell ref="A114:A115"/>
    <mergeCell ref="B114:B115"/>
    <mergeCell ref="C114:C115"/>
    <mergeCell ref="A105:A106"/>
    <mergeCell ref="B105:B106"/>
    <mergeCell ref="C105:C106"/>
    <mergeCell ref="A108:A109"/>
    <mergeCell ref="B108:B109"/>
    <mergeCell ref="C108:C109"/>
    <mergeCell ref="A99:A100"/>
    <mergeCell ref="B99:B100"/>
    <mergeCell ref="C99:C100"/>
    <mergeCell ref="A102:A103"/>
    <mergeCell ref="B102:B103"/>
    <mergeCell ref="C102:C103"/>
    <mergeCell ref="A93:A94"/>
    <mergeCell ref="B93:B94"/>
    <mergeCell ref="C93:C94"/>
    <mergeCell ref="A96:A97"/>
    <mergeCell ref="B96:B97"/>
    <mergeCell ref="C96:C97"/>
    <mergeCell ref="A87:A88"/>
    <mergeCell ref="B87:B88"/>
    <mergeCell ref="C87:C88"/>
    <mergeCell ref="A90:A91"/>
    <mergeCell ref="B90:B91"/>
    <mergeCell ref="C90:C91"/>
    <mergeCell ref="A81:A82"/>
    <mergeCell ref="B81:B82"/>
    <mergeCell ref="C81:C82"/>
    <mergeCell ref="A84:A85"/>
    <mergeCell ref="B84:B85"/>
    <mergeCell ref="C84:C85"/>
    <mergeCell ref="A75:A76"/>
    <mergeCell ref="B75:B76"/>
    <mergeCell ref="C75:C76"/>
    <mergeCell ref="A78:A79"/>
    <mergeCell ref="B78:B79"/>
    <mergeCell ref="C78:C79"/>
    <mergeCell ref="A69:A70"/>
    <mergeCell ref="B69:B70"/>
    <mergeCell ref="C69:C70"/>
    <mergeCell ref="A72:A73"/>
    <mergeCell ref="B72:B73"/>
    <mergeCell ref="C72:C73"/>
    <mergeCell ref="B51:B52"/>
    <mergeCell ref="B54:B55"/>
    <mergeCell ref="B57:B58"/>
    <mergeCell ref="B30:B31"/>
    <mergeCell ref="B33:B34"/>
    <mergeCell ref="B36:B37"/>
    <mergeCell ref="B39:B40"/>
    <mergeCell ref="B42:B43"/>
    <mergeCell ref="A33:A34"/>
    <mergeCell ref="A36:A37"/>
    <mergeCell ref="A39:A40"/>
    <mergeCell ref="A42:A43"/>
    <mergeCell ref="A45:A46"/>
    <mergeCell ref="A48:A49"/>
    <mergeCell ref="A63:A64"/>
    <mergeCell ref="C63:C64"/>
    <mergeCell ref="A66:A67"/>
    <mergeCell ref="C66:C67"/>
    <mergeCell ref="A54:A55"/>
    <mergeCell ref="C54:C55"/>
    <mergeCell ref="A57:A58"/>
    <mergeCell ref="C57:C58"/>
    <mergeCell ref="A60:A61"/>
    <mergeCell ref="C60:C61"/>
    <mergeCell ref="B60:B61"/>
    <mergeCell ref="B63:B64"/>
    <mergeCell ref="B66:B67"/>
    <mergeCell ref="A2:G2"/>
    <mergeCell ref="A9:A10"/>
    <mergeCell ref="A12:A13"/>
    <mergeCell ref="B9:B10"/>
    <mergeCell ref="B12:B13"/>
    <mergeCell ref="B6:G6"/>
    <mergeCell ref="C4:G4"/>
    <mergeCell ref="A15:A16"/>
    <mergeCell ref="C9:C10"/>
    <mergeCell ref="C12:C13"/>
    <mergeCell ref="C15:C16"/>
    <mergeCell ref="B15:B16"/>
    <mergeCell ref="B18:B19"/>
    <mergeCell ref="B21:B22"/>
    <mergeCell ref="B24:B25"/>
    <mergeCell ref="B27:B28"/>
    <mergeCell ref="A51:A52"/>
    <mergeCell ref="A18:A19"/>
    <mergeCell ref="C51:C52"/>
    <mergeCell ref="C18:C19"/>
    <mergeCell ref="C21:C22"/>
    <mergeCell ref="C24:C25"/>
    <mergeCell ref="C27:C28"/>
    <mergeCell ref="C30:C31"/>
    <mergeCell ref="C33:C34"/>
    <mergeCell ref="C36:C37"/>
    <mergeCell ref="C39:C40"/>
    <mergeCell ref="C42:C43"/>
    <mergeCell ref="C45:C46"/>
    <mergeCell ref="C48:C49"/>
    <mergeCell ref="A21:A22"/>
    <mergeCell ref="A24:A25"/>
    <mergeCell ref="A27:A28"/>
    <mergeCell ref="A30:A31"/>
    <mergeCell ref="B45:B46"/>
    <mergeCell ref="B48:B49"/>
  </mergeCells>
  <pageMargins left="0.7" right="0.7" top="0.75" bottom="0.75" header="0.3" footer="0.3"/>
  <pageSetup orientation="portrait" horizontalDpi="0"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L102"/>
  <sheetViews>
    <sheetView zoomScale="80" zoomScaleNormal="80" workbookViewId="0">
      <selection activeCell="G17" sqref="G17:G18"/>
    </sheetView>
  </sheetViews>
  <sheetFormatPr baseColWidth="10" defaultColWidth="11.44140625" defaultRowHeight="14.4" x14ac:dyDescent="0.3"/>
  <cols>
    <col min="1" max="1" width="1" style="148" customWidth="1"/>
    <col min="2" max="2" width="3.88671875" style="148" customWidth="1"/>
    <col min="3" max="3" width="22.6640625" style="148" customWidth="1"/>
    <col min="4" max="4" width="26.44140625" style="148" customWidth="1"/>
    <col min="5" max="6" width="15.6640625" style="148" customWidth="1"/>
    <col min="7" max="8" width="16" style="148" customWidth="1"/>
    <col min="9" max="9" width="24.44140625" style="9" customWidth="1"/>
    <col min="10" max="10" width="20.6640625" style="148" customWidth="1"/>
    <col min="11" max="11" width="22.109375" style="148" customWidth="1"/>
    <col min="12" max="12" width="20.109375" style="148" customWidth="1"/>
    <col min="13" max="16384" width="11.44140625" style="148"/>
  </cols>
  <sheetData>
    <row r="2" spans="2:12" ht="17.399999999999999" x14ac:dyDescent="0.45">
      <c r="C2" s="467" t="s">
        <v>850</v>
      </c>
      <c r="D2" s="467"/>
      <c r="E2" s="467"/>
      <c r="F2" s="465" t="s">
        <v>851</v>
      </c>
      <c r="G2" s="465"/>
      <c r="H2" s="465"/>
      <c r="I2" s="465"/>
      <c r="K2" s="298" t="s">
        <v>878</v>
      </c>
    </row>
    <row r="3" spans="2:12" ht="17.399999999999999" x14ac:dyDescent="0.45">
      <c r="B3" s="465" t="s">
        <v>892</v>
      </c>
      <c r="C3" s="465"/>
      <c r="D3" s="465"/>
      <c r="E3" s="465"/>
      <c r="F3" s="465"/>
      <c r="G3" s="465"/>
      <c r="H3" s="465"/>
      <c r="I3" s="465"/>
      <c r="J3" s="465"/>
      <c r="K3" s="465"/>
    </row>
    <row r="4" spans="2:12" ht="17.399999999999999" x14ac:dyDescent="0.45">
      <c r="C4" s="465" t="s">
        <v>843</v>
      </c>
      <c r="D4" s="465"/>
      <c r="F4" s="465" t="s">
        <v>844</v>
      </c>
      <c r="G4" s="465"/>
      <c r="H4" s="465"/>
      <c r="I4" s="465"/>
      <c r="K4" s="298" t="s">
        <v>845</v>
      </c>
    </row>
    <row r="5" spans="2:12" ht="37.950000000000003" customHeight="1" x14ac:dyDescent="0.3">
      <c r="C5" s="466">
        <f>+'Etapa 1 Identificación'!C2</f>
        <v>0</v>
      </c>
      <c r="D5" s="466"/>
      <c r="E5" s="264"/>
      <c r="F5" s="466">
        <f>+'Etapa 1 Identificación'!C3</f>
        <v>0</v>
      </c>
      <c r="G5" s="466"/>
      <c r="H5" s="466"/>
      <c r="I5" s="466"/>
      <c r="J5" s="264"/>
      <c r="K5" s="328">
        <f>'Etapa 1 Identificación'!C4</f>
        <v>0</v>
      </c>
    </row>
    <row r="6" spans="2:12" ht="15" thickBot="1" x14ac:dyDescent="0.35"/>
    <row r="7" spans="2:12" ht="80.400000000000006" customHeight="1" thickBot="1" x14ac:dyDescent="0.35">
      <c r="B7" s="299" t="s">
        <v>375</v>
      </c>
      <c r="C7" s="299" t="s">
        <v>857</v>
      </c>
      <c r="D7" s="299" t="s">
        <v>849</v>
      </c>
      <c r="E7" s="299" t="s">
        <v>1</v>
      </c>
      <c r="F7" s="299" t="s">
        <v>320</v>
      </c>
      <c r="G7" s="299" t="s">
        <v>846</v>
      </c>
      <c r="H7" s="346" t="s">
        <v>889</v>
      </c>
      <c r="I7" s="299" t="s">
        <v>856</v>
      </c>
      <c r="J7" s="299" t="s">
        <v>847</v>
      </c>
      <c r="K7" s="299" t="s">
        <v>848</v>
      </c>
      <c r="L7" s="299" t="s">
        <v>897</v>
      </c>
    </row>
    <row r="8" spans="2:12" ht="15" thickBot="1" x14ac:dyDescent="0.35"/>
    <row r="9" spans="2:12" ht="58.5" customHeight="1" x14ac:dyDescent="0.3">
      <c r="B9" s="468">
        <v>1</v>
      </c>
      <c r="C9" s="471">
        <f>+'Etapa 1 Identificación'!C6</f>
        <v>0</v>
      </c>
      <c r="D9" s="473">
        <f>+'Etapa 1 Identificación'!C7</f>
        <v>0</v>
      </c>
      <c r="E9" s="473">
        <f>+'Etapa 1 Identificación'!C15</f>
        <v>0</v>
      </c>
      <c r="F9" s="473">
        <f>+'Etapa 1 Identificación'!C17</f>
        <v>0</v>
      </c>
      <c r="G9" s="469" t="e">
        <f>+Evaluación!D9</f>
        <v>#VALUE!</v>
      </c>
      <c r="H9" s="469">
        <f>+Evaluación!F9</f>
        <v>0</v>
      </c>
      <c r="I9" s="335">
        <f>+Administración!E9</f>
        <v>0</v>
      </c>
      <c r="J9" s="343">
        <f>+Administración!F9</f>
        <v>0</v>
      </c>
      <c r="K9" s="326">
        <f>+Administración!G9</f>
        <v>0</v>
      </c>
      <c r="L9" s="326"/>
    </row>
    <row r="10" spans="2:12" ht="18.75" customHeight="1" x14ac:dyDescent="0.3">
      <c r="B10" s="455"/>
      <c r="C10" s="472"/>
      <c r="D10" s="474"/>
      <c r="E10" s="474"/>
      <c r="F10" s="474"/>
      <c r="G10" s="470"/>
      <c r="H10" s="470"/>
      <c r="I10" s="345">
        <f>+Administración!E10</f>
        <v>0</v>
      </c>
      <c r="J10" s="344">
        <f>+Administración!F10</f>
        <v>0</v>
      </c>
      <c r="K10" s="327">
        <f>+Administración!G10</f>
        <v>0</v>
      </c>
      <c r="L10" s="327"/>
    </row>
    <row r="11" spans="2:12" ht="64.5" customHeight="1" x14ac:dyDescent="0.3">
      <c r="B11" s="454">
        <v>2</v>
      </c>
      <c r="C11" s="453">
        <f>+'Etapa 1 Identificación'!D6</f>
        <v>0</v>
      </c>
      <c r="D11" s="451">
        <f>+'Etapa 1 Identificación'!D7</f>
        <v>0</v>
      </c>
      <c r="E11" s="451">
        <f>+'Etapa 1 Identificación'!D15</f>
        <v>0</v>
      </c>
      <c r="F11" s="451">
        <f>+'Etapa 1 Identificación'!D17</f>
        <v>0</v>
      </c>
      <c r="G11" s="450" t="e">
        <f>+Evaluación!D11</f>
        <v>#VALUE!</v>
      </c>
      <c r="H11" s="450">
        <f>+Evaluación!F11</f>
        <v>0</v>
      </c>
      <c r="I11" s="345">
        <f>+Administración!E12</f>
        <v>0</v>
      </c>
      <c r="J11" s="344">
        <f>+Administración!F12</f>
        <v>0</v>
      </c>
      <c r="K11" s="327">
        <f>+Administración!G12</f>
        <v>0</v>
      </c>
      <c r="L11" s="327"/>
    </row>
    <row r="12" spans="2:12" ht="15.75" customHeight="1" x14ac:dyDescent="0.3">
      <c r="B12" s="455"/>
      <c r="C12" s="453"/>
      <c r="D12" s="474"/>
      <c r="E12" s="452"/>
      <c r="F12" s="452"/>
      <c r="G12" s="450"/>
      <c r="H12" s="450"/>
      <c r="I12" s="345">
        <f>+Administración!E13</f>
        <v>0</v>
      </c>
      <c r="J12" s="344">
        <f>+Administración!F13</f>
        <v>0</v>
      </c>
      <c r="K12" s="327">
        <f>+Administración!G13</f>
        <v>0</v>
      </c>
      <c r="L12" s="327"/>
    </row>
    <row r="13" spans="2:12" ht="57" customHeight="1" x14ac:dyDescent="0.3">
      <c r="B13" s="454">
        <v>3</v>
      </c>
      <c r="C13" s="456">
        <f>+'Etapa 1 Identificación'!E6</f>
        <v>0</v>
      </c>
      <c r="D13" s="451">
        <f>+'Etapa 1 Identificación'!E7</f>
        <v>0</v>
      </c>
      <c r="E13" s="451">
        <f>+'Etapa 1 Identificación'!E15</f>
        <v>0</v>
      </c>
      <c r="F13" s="451">
        <f>+'Etapa 1 Identificación'!E17</f>
        <v>0</v>
      </c>
      <c r="G13" s="450" t="e">
        <f>+Evaluación!D13</f>
        <v>#VALUE!</v>
      </c>
      <c r="H13" s="450">
        <f>+Evaluación!F13</f>
        <v>0</v>
      </c>
      <c r="I13" s="345">
        <f>+Administración!E15</f>
        <v>0</v>
      </c>
      <c r="J13" s="344">
        <f>+Administración!F15</f>
        <v>0</v>
      </c>
      <c r="K13" s="327">
        <f>+Administración!G15</f>
        <v>0</v>
      </c>
      <c r="L13" s="327"/>
    </row>
    <row r="14" spans="2:12" ht="15" customHeight="1" x14ac:dyDescent="0.3">
      <c r="B14" s="455"/>
      <c r="C14" s="453"/>
      <c r="D14" s="452"/>
      <c r="E14" s="452"/>
      <c r="F14" s="452"/>
      <c r="G14" s="450"/>
      <c r="H14" s="450"/>
      <c r="I14" s="345">
        <f>+Administración!E16</f>
        <v>0</v>
      </c>
      <c r="J14" s="344">
        <f>+Administración!F16</f>
        <v>0</v>
      </c>
      <c r="K14" s="327">
        <f>+Administración!G16</f>
        <v>0</v>
      </c>
      <c r="L14" s="327"/>
    </row>
    <row r="15" spans="2:12" ht="54.75" customHeight="1" x14ac:dyDescent="0.3">
      <c r="B15" s="454">
        <v>4</v>
      </c>
      <c r="C15" s="453">
        <f>+'Etapa 1 Identificación'!F6</f>
        <v>0</v>
      </c>
      <c r="D15" s="451">
        <f>+'Etapa 1 Identificación'!F7</f>
        <v>0</v>
      </c>
      <c r="E15" s="451">
        <f>+'Etapa 1 Identificación'!F15</f>
        <v>0</v>
      </c>
      <c r="F15" s="451">
        <f>+'Etapa 1 Identificación'!F17</f>
        <v>0</v>
      </c>
      <c r="G15" s="450" t="e">
        <f>+Evaluación!D15</f>
        <v>#VALUE!</v>
      </c>
      <c r="H15" s="450">
        <f>+Evaluación!F15</f>
        <v>0</v>
      </c>
      <c r="I15" s="345">
        <f>+Administración!E18</f>
        <v>0</v>
      </c>
      <c r="J15" s="344">
        <f>+Administración!F18</f>
        <v>0</v>
      </c>
      <c r="K15" s="327">
        <f>+Administración!G18</f>
        <v>0</v>
      </c>
      <c r="L15" s="327"/>
    </row>
    <row r="16" spans="2:12" ht="15" customHeight="1" x14ac:dyDescent="0.3">
      <c r="B16" s="455"/>
      <c r="C16" s="453"/>
      <c r="D16" s="452"/>
      <c r="E16" s="452"/>
      <c r="F16" s="452"/>
      <c r="G16" s="450"/>
      <c r="H16" s="450"/>
      <c r="I16" s="345">
        <f>+Administración!E19</f>
        <v>0</v>
      </c>
      <c r="J16" s="344">
        <f>+Administración!F19</f>
        <v>0</v>
      </c>
      <c r="K16" s="327">
        <f>+Administración!G19</f>
        <v>0</v>
      </c>
      <c r="L16" s="327"/>
    </row>
    <row r="17" spans="2:12" ht="64.5" customHeight="1" x14ac:dyDescent="0.3">
      <c r="B17" s="454">
        <v>5</v>
      </c>
      <c r="C17" s="453">
        <f>+'Etapa 1 Identificación'!G6</f>
        <v>0</v>
      </c>
      <c r="D17" s="451">
        <f>+'Etapa 1 Identificación'!G7</f>
        <v>0</v>
      </c>
      <c r="E17" s="451">
        <f>+'Etapa 1 Identificación'!G15</f>
        <v>0</v>
      </c>
      <c r="F17" s="451">
        <f>+'Etapa 1 Identificación'!G17</f>
        <v>0</v>
      </c>
      <c r="G17" s="450" t="e">
        <f>+Evaluación!D17</f>
        <v>#VALUE!</v>
      </c>
      <c r="H17" s="450">
        <f>+Evaluación!F17</f>
        <v>0</v>
      </c>
      <c r="I17" s="345">
        <f>+Administración!E21</f>
        <v>0</v>
      </c>
      <c r="J17" s="344">
        <f>+Administración!F21</f>
        <v>0</v>
      </c>
      <c r="K17" s="327">
        <f>+Administración!G21</f>
        <v>0</v>
      </c>
      <c r="L17" s="327"/>
    </row>
    <row r="18" spans="2:12" ht="15" customHeight="1" x14ac:dyDescent="0.3">
      <c r="B18" s="455"/>
      <c r="C18" s="453"/>
      <c r="D18" s="452"/>
      <c r="E18" s="452"/>
      <c r="F18" s="452"/>
      <c r="G18" s="450"/>
      <c r="H18" s="450"/>
      <c r="I18" s="345">
        <f>+Administración!E22</f>
        <v>0</v>
      </c>
      <c r="J18" s="344">
        <f>+Administración!F22</f>
        <v>0</v>
      </c>
      <c r="K18" s="327">
        <f>+Administración!G22</f>
        <v>0</v>
      </c>
      <c r="L18" s="327"/>
    </row>
    <row r="19" spans="2:12" ht="15" customHeight="1" x14ac:dyDescent="0.3">
      <c r="B19" s="454">
        <v>6</v>
      </c>
      <c r="C19" s="453">
        <f>+'Etapa 1 Identificación'!H6</f>
        <v>0</v>
      </c>
      <c r="D19" s="451">
        <f>+'Etapa 1 Identificación'!H7</f>
        <v>0</v>
      </c>
      <c r="E19" s="451">
        <f>+'Etapa 1 Identificación'!H15</f>
        <v>0</v>
      </c>
      <c r="F19" s="451">
        <f>+'Etapa 1 Identificación'!H17</f>
        <v>0</v>
      </c>
      <c r="G19" s="450" t="e">
        <f>+Evaluación!D19</f>
        <v>#VALUE!</v>
      </c>
      <c r="H19" s="450">
        <f>+Evaluación!F19</f>
        <v>0</v>
      </c>
      <c r="I19" s="334">
        <f>+Administración!E22</f>
        <v>0</v>
      </c>
      <c r="J19" s="333">
        <f>+Administración!F22</f>
        <v>0</v>
      </c>
      <c r="K19" s="327">
        <f>+Administración!G22</f>
        <v>0</v>
      </c>
      <c r="L19" s="327"/>
    </row>
    <row r="20" spans="2:12" ht="15" customHeight="1" x14ac:dyDescent="0.3">
      <c r="B20" s="455"/>
      <c r="C20" s="453"/>
      <c r="D20" s="452"/>
      <c r="E20" s="452"/>
      <c r="F20" s="452"/>
      <c r="G20" s="450"/>
      <c r="H20" s="450"/>
      <c r="I20" s="334">
        <f>+Administración!E23</f>
        <v>0</v>
      </c>
      <c r="J20" s="333">
        <f>+Administración!F23</f>
        <v>0</v>
      </c>
      <c r="K20" s="327">
        <f>+Administración!G23</f>
        <v>0</v>
      </c>
      <c r="L20" s="327"/>
    </row>
    <row r="21" spans="2:12" ht="15" customHeight="1" x14ac:dyDescent="0.3">
      <c r="B21" s="454">
        <v>7</v>
      </c>
      <c r="C21" s="453">
        <f>+'Etapa 1 Identificación'!I6</f>
        <v>0</v>
      </c>
      <c r="D21" s="451">
        <f>+'Etapa 1 Identificación'!I7</f>
        <v>0</v>
      </c>
      <c r="E21" s="451">
        <f>+'Etapa 1 Identificación'!I15</f>
        <v>0</v>
      </c>
      <c r="F21" s="451">
        <f>+'Etapa 1 Identificación'!I17</f>
        <v>0</v>
      </c>
      <c r="G21" s="450" t="e">
        <f>+Evaluación!D21</f>
        <v>#VALUE!</v>
      </c>
      <c r="H21" s="450">
        <f>+Evaluación!F21</f>
        <v>0</v>
      </c>
      <c r="I21" s="334">
        <f>+Administración!E25</f>
        <v>0</v>
      </c>
      <c r="J21" s="333">
        <f>+Administración!F25</f>
        <v>0</v>
      </c>
      <c r="K21" s="327">
        <f>+Administración!G25</f>
        <v>0</v>
      </c>
      <c r="L21" s="327"/>
    </row>
    <row r="22" spans="2:12" ht="15" customHeight="1" x14ac:dyDescent="0.3">
      <c r="B22" s="455"/>
      <c r="C22" s="453"/>
      <c r="D22" s="452"/>
      <c r="E22" s="452"/>
      <c r="F22" s="452"/>
      <c r="G22" s="450"/>
      <c r="H22" s="450"/>
      <c r="I22" s="334">
        <f>+Administración!E26</f>
        <v>0</v>
      </c>
      <c r="J22" s="333">
        <f>+Administración!F26</f>
        <v>0</v>
      </c>
      <c r="K22" s="327">
        <f>+Administración!G26</f>
        <v>0</v>
      </c>
      <c r="L22" s="327"/>
    </row>
    <row r="23" spans="2:12" ht="15" customHeight="1" x14ac:dyDescent="0.3">
      <c r="B23" s="454">
        <v>8</v>
      </c>
      <c r="C23" s="453">
        <f>+'Etapa 1 Identificación'!J6</f>
        <v>0</v>
      </c>
      <c r="D23" s="451">
        <f>+'Etapa 1 Identificación'!J7</f>
        <v>0</v>
      </c>
      <c r="E23" s="451">
        <f>+'Etapa 1 Identificación'!J15</f>
        <v>0</v>
      </c>
      <c r="F23" s="451">
        <f>+'Etapa 1 Identificación'!J17</f>
        <v>0</v>
      </c>
      <c r="G23" s="450" t="e">
        <f>+Evaluación!D23</f>
        <v>#VALUE!</v>
      </c>
      <c r="H23" s="450">
        <f>+Evaluación!F23</f>
        <v>0</v>
      </c>
      <c r="I23" s="334">
        <f>+Administración!E28</f>
        <v>0</v>
      </c>
      <c r="J23" s="333">
        <f>+Administración!F28</f>
        <v>0</v>
      </c>
      <c r="K23" s="327">
        <f>+Administración!G28</f>
        <v>0</v>
      </c>
      <c r="L23" s="327"/>
    </row>
    <row r="24" spans="2:12" ht="15" customHeight="1" x14ac:dyDescent="0.3">
      <c r="B24" s="455"/>
      <c r="C24" s="453"/>
      <c r="D24" s="452"/>
      <c r="E24" s="452"/>
      <c r="F24" s="452"/>
      <c r="G24" s="450"/>
      <c r="H24" s="450"/>
      <c r="I24" s="334">
        <f>+Administración!E29</f>
        <v>0</v>
      </c>
      <c r="J24" s="333">
        <f>+Administración!F29</f>
        <v>0</v>
      </c>
      <c r="K24" s="327">
        <f>+Administración!G29</f>
        <v>0</v>
      </c>
      <c r="L24" s="327"/>
    </row>
    <row r="25" spans="2:12" ht="15" customHeight="1" x14ac:dyDescent="0.3">
      <c r="B25" s="454">
        <v>9</v>
      </c>
      <c r="C25" s="453">
        <f>+'Etapa 1 Identificación'!K6</f>
        <v>0</v>
      </c>
      <c r="D25" s="451">
        <f>+'Etapa 1 Identificación'!K7</f>
        <v>0</v>
      </c>
      <c r="E25" s="451">
        <f>+'Etapa 1 Identificación'!K15</f>
        <v>0</v>
      </c>
      <c r="F25" s="451">
        <f>+'Etapa 1 Identificación'!K17</f>
        <v>0</v>
      </c>
      <c r="G25" s="450" t="e">
        <f>+Evaluación!D25</f>
        <v>#VALUE!</v>
      </c>
      <c r="H25" s="450">
        <f>+Evaluación!F25</f>
        <v>0</v>
      </c>
      <c r="I25" s="334">
        <f>+Administración!E31</f>
        <v>0</v>
      </c>
      <c r="J25" s="333">
        <f>+Administración!F31</f>
        <v>0</v>
      </c>
      <c r="K25" s="327">
        <f>+Administración!G31</f>
        <v>0</v>
      </c>
      <c r="L25" s="327"/>
    </row>
    <row r="26" spans="2:12" ht="15" customHeight="1" x14ac:dyDescent="0.3">
      <c r="B26" s="455"/>
      <c r="C26" s="453"/>
      <c r="D26" s="452"/>
      <c r="E26" s="452"/>
      <c r="F26" s="452"/>
      <c r="G26" s="450"/>
      <c r="H26" s="450"/>
      <c r="I26" s="334">
        <f>+Administración!E32</f>
        <v>0</v>
      </c>
      <c r="J26" s="333">
        <f>+Administración!F32</f>
        <v>0</v>
      </c>
      <c r="K26" s="327">
        <f>+Administración!G32</f>
        <v>0</v>
      </c>
      <c r="L26" s="327"/>
    </row>
    <row r="27" spans="2:12" ht="15" customHeight="1" x14ac:dyDescent="0.3">
      <c r="B27" s="454">
        <v>10</v>
      </c>
      <c r="C27" s="453">
        <f>+'Etapa 1 Identificación'!L6</f>
        <v>0</v>
      </c>
      <c r="D27" s="451">
        <f>+'Etapa 1 Identificación'!L7</f>
        <v>0</v>
      </c>
      <c r="E27" s="451">
        <f>+'Etapa 1 Identificación'!L15</f>
        <v>0</v>
      </c>
      <c r="F27" s="451">
        <f>+'Etapa 1 Identificación'!L17</f>
        <v>0</v>
      </c>
      <c r="G27" s="450" t="e">
        <f>+Evaluación!D27</f>
        <v>#VALUE!</v>
      </c>
      <c r="H27" s="450">
        <f>+Evaluación!F27</f>
        <v>0</v>
      </c>
      <c r="I27" s="334">
        <f>+Administración!E34</f>
        <v>0</v>
      </c>
      <c r="J27" s="333">
        <f>+Administración!F34</f>
        <v>0</v>
      </c>
      <c r="K27" s="327">
        <f>+Administración!G34</f>
        <v>0</v>
      </c>
      <c r="L27" s="327"/>
    </row>
    <row r="28" spans="2:12" ht="15" customHeight="1" x14ac:dyDescent="0.3">
      <c r="B28" s="455"/>
      <c r="C28" s="453"/>
      <c r="D28" s="452"/>
      <c r="E28" s="452"/>
      <c r="F28" s="452"/>
      <c r="G28" s="450"/>
      <c r="H28" s="450"/>
      <c r="I28" s="334">
        <f>+Administración!E35</f>
        <v>0</v>
      </c>
      <c r="J28" s="333">
        <f>+Administración!F35</f>
        <v>0</v>
      </c>
      <c r="K28" s="327">
        <f>+Administración!G35</f>
        <v>0</v>
      </c>
      <c r="L28" s="327"/>
    </row>
    <row r="29" spans="2:12" ht="15" customHeight="1" x14ac:dyDescent="0.3">
      <c r="B29" s="454">
        <v>11</v>
      </c>
      <c r="C29" s="453">
        <f>+'Etapa 1 Identificación'!M6</f>
        <v>0</v>
      </c>
      <c r="D29" s="451">
        <f>+'Etapa 1 Identificación'!M7</f>
        <v>0</v>
      </c>
      <c r="E29" s="451">
        <f>+'Etapa 1 Identificación'!M15</f>
        <v>0</v>
      </c>
      <c r="F29" s="451">
        <f>+'Etapa 1 Identificación'!M17</f>
        <v>0</v>
      </c>
      <c r="G29" s="450" t="e">
        <f>+Evaluación!D29</f>
        <v>#VALUE!</v>
      </c>
      <c r="H29" s="450">
        <f>+Evaluación!F29</f>
        <v>0</v>
      </c>
      <c r="I29" s="334">
        <f>+Administración!E37</f>
        <v>0</v>
      </c>
      <c r="J29" s="333">
        <f>+Administración!F37</f>
        <v>0</v>
      </c>
      <c r="K29" s="327">
        <f>+Administración!G37</f>
        <v>0</v>
      </c>
      <c r="L29" s="327"/>
    </row>
    <row r="30" spans="2:12" ht="15" customHeight="1" x14ac:dyDescent="0.3">
      <c r="B30" s="455"/>
      <c r="C30" s="453"/>
      <c r="D30" s="452"/>
      <c r="E30" s="452"/>
      <c r="F30" s="452"/>
      <c r="G30" s="450"/>
      <c r="H30" s="450"/>
      <c r="I30" s="334">
        <f>+Administración!E38</f>
        <v>0</v>
      </c>
      <c r="J30" s="333">
        <f>+Administración!F38</f>
        <v>0</v>
      </c>
      <c r="K30" s="327">
        <f>+Administración!G38</f>
        <v>0</v>
      </c>
      <c r="L30" s="327"/>
    </row>
    <row r="31" spans="2:12" ht="15" customHeight="1" x14ac:dyDescent="0.3">
      <c r="B31" s="454">
        <v>12</v>
      </c>
      <c r="C31" s="453">
        <f>+'Etapa 1 Identificación'!N6</f>
        <v>0</v>
      </c>
      <c r="D31" s="451">
        <f>+'Etapa 1 Identificación'!N7</f>
        <v>0</v>
      </c>
      <c r="E31" s="451">
        <f>+'Etapa 1 Identificación'!N15</f>
        <v>0</v>
      </c>
      <c r="F31" s="451">
        <f>+'Etapa 1 Identificación'!N17</f>
        <v>0</v>
      </c>
      <c r="G31" s="450" t="e">
        <f>+Evaluación!D31</f>
        <v>#VALUE!</v>
      </c>
      <c r="H31" s="450">
        <f>+Evaluación!F31</f>
        <v>0</v>
      </c>
      <c r="I31" s="334">
        <f>+Administración!E40</f>
        <v>0</v>
      </c>
      <c r="J31" s="333">
        <f>+Administración!F40</f>
        <v>0</v>
      </c>
      <c r="K31" s="327">
        <f>+Administración!G40</f>
        <v>0</v>
      </c>
      <c r="L31" s="327"/>
    </row>
    <row r="32" spans="2:12" ht="15" customHeight="1" x14ac:dyDescent="0.3">
      <c r="B32" s="455"/>
      <c r="C32" s="453"/>
      <c r="D32" s="452"/>
      <c r="E32" s="452"/>
      <c r="F32" s="452"/>
      <c r="G32" s="450"/>
      <c r="H32" s="450"/>
      <c r="I32" s="334">
        <f>+Administración!E41</f>
        <v>0</v>
      </c>
      <c r="J32" s="333">
        <f>+Administración!F41</f>
        <v>0</v>
      </c>
      <c r="K32" s="327">
        <f>+Administración!G41</f>
        <v>0</v>
      </c>
      <c r="L32" s="327"/>
    </row>
    <row r="33" spans="2:12" ht="15" customHeight="1" x14ac:dyDescent="0.3">
      <c r="B33" s="454">
        <v>13</v>
      </c>
      <c r="C33" s="453">
        <f>+'Etapa 1 Identificación'!O6</f>
        <v>0</v>
      </c>
      <c r="D33" s="451">
        <f>+'Etapa 1 Identificación'!O7</f>
        <v>0</v>
      </c>
      <c r="E33" s="451">
        <f>+'Etapa 1 Identificación'!O15</f>
        <v>0</v>
      </c>
      <c r="F33" s="451">
        <f>+'Etapa 1 Identificación'!O17</f>
        <v>0</v>
      </c>
      <c r="G33" s="450" t="e">
        <f>+Evaluación!D33</f>
        <v>#VALUE!</v>
      </c>
      <c r="H33" s="450">
        <f>+Evaluación!F33</f>
        <v>0</v>
      </c>
      <c r="I33" s="334">
        <f>+Administración!E43</f>
        <v>0</v>
      </c>
      <c r="J33" s="333">
        <f>+Administración!F43</f>
        <v>0</v>
      </c>
      <c r="K33" s="327">
        <f>+Administración!G43</f>
        <v>0</v>
      </c>
      <c r="L33" s="327"/>
    </row>
    <row r="34" spans="2:12" ht="15" customHeight="1" x14ac:dyDescent="0.3">
      <c r="B34" s="455"/>
      <c r="C34" s="453"/>
      <c r="D34" s="452"/>
      <c r="E34" s="452"/>
      <c r="F34" s="452"/>
      <c r="G34" s="450"/>
      <c r="H34" s="450"/>
      <c r="I34" s="334">
        <f>+Administración!E44</f>
        <v>0</v>
      </c>
      <c r="J34" s="333">
        <f>+Administración!F44</f>
        <v>0</v>
      </c>
      <c r="K34" s="327">
        <f>+Administración!G44</f>
        <v>0</v>
      </c>
      <c r="L34" s="327"/>
    </row>
    <row r="35" spans="2:12" ht="15" customHeight="1" x14ac:dyDescent="0.3">
      <c r="B35" s="454">
        <v>14</v>
      </c>
      <c r="C35" s="453">
        <f>+'Etapa 1 Identificación'!P6</f>
        <v>0</v>
      </c>
      <c r="D35" s="451">
        <f>+'Etapa 1 Identificación'!P7</f>
        <v>0</v>
      </c>
      <c r="E35" s="451">
        <f>+'Etapa 1 Identificación'!P15</f>
        <v>0</v>
      </c>
      <c r="F35" s="451">
        <f>+'Etapa 1 Identificación'!P17</f>
        <v>0</v>
      </c>
      <c r="G35" s="450" t="e">
        <f>+Evaluación!D35</f>
        <v>#VALUE!</v>
      </c>
      <c r="H35" s="450">
        <f>+Evaluación!F35</f>
        <v>0</v>
      </c>
      <c r="I35" s="334">
        <f>+Administración!E46</f>
        <v>0</v>
      </c>
      <c r="J35" s="333">
        <f>+Administración!F46</f>
        <v>0</v>
      </c>
      <c r="K35" s="327">
        <f>+Administración!G46</f>
        <v>0</v>
      </c>
      <c r="L35" s="327"/>
    </row>
    <row r="36" spans="2:12" ht="15" customHeight="1" x14ac:dyDescent="0.3">
      <c r="B36" s="455"/>
      <c r="C36" s="453"/>
      <c r="D36" s="452"/>
      <c r="E36" s="452"/>
      <c r="F36" s="452"/>
      <c r="G36" s="450"/>
      <c r="H36" s="450"/>
      <c r="I36" s="334">
        <f>+Administración!E47</f>
        <v>0</v>
      </c>
      <c r="J36" s="333">
        <f>+Administración!F47</f>
        <v>0</v>
      </c>
      <c r="K36" s="327">
        <f>+Administración!G47</f>
        <v>0</v>
      </c>
      <c r="L36" s="327"/>
    </row>
    <row r="37" spans="2:12" ht="15" customHeight="1" x14ac:dyDescent="0.3">
      <c r="B37" s="454">
        <v>15</v>
      </c>
      <c r="C37" s="453" t="str">
        <f>+'Etapa 1 Identificación'!Q6</f>
        <v>Indicar Proceso</v>
      </c>
      <c r="D37" s="451">
        <f>+'Etapa 1 Identificación'!Q7</f>
        <v>0</v>
      </c>
      <c r="E37" s="451">
        <f>+'Etapa 1 Identificación'!Q15</f>
        <v>0</v>
      </c>
      <c r="F37" s="451">
        <f>+'Etapa 1 Identificación'!Q17</f>
        <v>0</v>
      </c>
      <c r="G37" s="450" t="e">
        <f>+Evaluación!D37</f>
        <v>#VALUE!</v>
      </c>
      <c r="H37" s="450">
        <f>+Evaluación!F37</f>
        <v>0</v>
      </c>
      <c r="I37" s="334">
        <f>+Administración!E49</f>
        <v>0</v>
      </c>
      <c r="J37" s="333">
        <f>+Administración!F49</f>
        <v>0</v>
      </c>
      <c r="K37" s="327">
        <f>+Administración!G49</f>
        <v>0</v>
      </c>
      <c r="L37" s="327"/>
    </row>
    <row r="38" spans="2:12" ht="15" customHeight="1" x14ac:dyDescent="0.3">
      <c r="B38" s="455"/>
      <c r="C38" s="453"/>
      <c r="D38" s="452"/>
      <c r="E38" s="452"/>
      <c r="F38" s="452"/>
      <c r="G38" s="450"/>
      <c r="H38" s="450"/>
      <c r="I38" s="334">
        <f>+Administración!E50</f>
        <v>0</v>
      </c>
      <c r="J38" s="333">
        <f>+Administración!F50</f>
        <v>0</v>
      </c>
      <c r="K38" s="327">
        <f>+Administración!G50</f>
        <v>0</v>
      </c>
      <c r="L38" s="327"/>
    </row>
    <row r="39" spans="2:12" ht="15" customHeight="1" x14ac:dyDescent="0.3">
      <c r="B39" s="454">
        <v>16</v>
      </c>
      <c r="C39" s="453" t="str">
        <f>+'Etapa 1 Identificación'!R6</f>
        <v>Indicar Proceso</v>
      </c>
      <c r="D39" s="451">
        <f>+'Etapa 1 Identificación'!R7</f>
        <v>0</v>
      </c>
      <c r="E39" s="451">
        <f>+'Etapa 1 Identificación'!R15</f>
        <v>0</v>
      </c>
      <c r="F39" s="451">
        <f>+'Etapa 1 Identificación'!R17</f>
        <v>0</v>
      </c>
      <c r="G39" s="450" t="e">
        <f>+Evaluación!D39</f>
        <v>#VALUE!</v>
      </c>
      <c r="H39" s="450">
        <f>+Evaluación!F39</f>
        <v>0</v>
      </c>
      <c r="I39" s="334">
        <f>+Administración!E52</f>
        <v>0</v>
      </c>
      <c r="J39" s="333">
        <f>+Administración!F52</f>
        <v>0</v>
      </c>
      <c r="K39" s="327">
        <f>+Administración!G52</f>
        <v>0</v>
      </c>
      <c r="L39" s="327"/>
    </row>
    <row r="40" spans="2:12" ht="15" customHeight="1" x14ac:dyDescent="0.3">
      <c r="B40" s="455"/>
      <c r="C40" s="453"/>
      <c r="D40" s="452"/>
      <c r="E40" s="452"/>
      <c r="F40" s="452"/>
      <c r="G40" s="450"/>
      <c r="H40" s="450"/>
      <c r="I40" s="334">
        <f>+Administración!E53</f>
        <v>0</v>
      </c>
      <c r="J40" s="333">
        <f>+Administración!F53</f>
        <v>0</v>
      </c>
      <c r="K40" s="327">
        <f>+Administración!G53</f>
        <v>0</v>
      </c>
      <c r="L40" s="327"/>
    </row>
    <row r="41" spans="2:12" ht="15" customHeight="1" x14ac:dyDescent="0.3">
      <c r="B41" s="454">
        <v>17</v>
      </c>
      <c r="C41" s="453" t="str">
        <f>+'Etapa 1 Identificación'!S6</f>
        <v>Indicar Proceso</v>
      </c>
      <c r="D41" s="451">
        <f>+'Etapa 1 Identificación'!S7</f>
        <v>0</v>
      </c>
      <c r="E41" s="451">
        <f>+'Etapa 1 Identificación'!S15</f>
        <v>0</v>
      </c>
      <c r="F41" s="451">
        <f>+'Etapa 1 Identificación'!S17</f>
        <v>0</v>
      </c>
      <c r="G41" s="450" t="e">
        <f>+Evaluación!D41</f>
        <v>#VALUE!</v>
      </c>
      <c r="H41" s="450">
        <f>+Evaluación!F41</f>
        <v>0</v>
      </c>
      <c r="I41" s="334">
        <f>+Administración!E55</f>
        <v>0</v>
      </c>
      <c r="J41" s="333">
        <f>+Administración!F55</f>
        <v>0</v>
      </c>
      <c r="K41" s="327">
        <f>+Administración!G55</f>
        <v>0</v>
      </c>
      <c r="L41" s="327"/>
    </row>
    <row r="42" spans="2:12" ht="15" customHeight="1" x14ac:dyDescent="0.3">
      <c r="B42" s="455"/>
      <c r="C42" s="453"/>
      <c r="D42" s="452"/>
      <c r="E42" s="452"/>
      <c r="F42" s="452"/>
      <c r="G42" s="450"/>
      <c r="H42" s="450"/>
      <c r="I42" s="334">
        <f>+Administración!E56</f>
        <v>0</v>
      </c>
      <c r="J42" s="333">
        <f>+Administración!F56</f>
        <v>0</v>
      </c>
      <c r="K42" s="327">
        <f>+Administración!G56</f>
        <v>0</v>
      </c>
      <c r="L42" s="327"/>
    </row>
    <row r="43" spans="2:12" ht="15" customHeight="1" x14ac:dyDescent="0.3">
      <c r="B43" s="454">
        <v>18</v>
      </c>
      <c r="C43" s="453" t="str">
        <f>+'Etapa 1 Identificación'!T6</f>
        <v>Indicar Proceso</v>
      </c>
      <c r="D43" s="451">
        <f>+'Etapa 1 Identificación'!T7</f>
        <v>0</v>
      </c>
      <c r="E43" s="451">
        <f>+'Etapa 1 Identificación'!T15</f>
        <v>0</v>
      </c>
      <c r="F43" s="451">
        <f>+'Etapa 1 Identificación'!T17</f>
        <v>0</v>
      </c>
      <c r="G43" s="450" t="e">
        <f>+Evaluación!D43</f>
        <v>#VALUE!</v>
      </c>
      <c r="H43" s="450">
        <f>+Evaluación!F43</f>
        <v>0</v>
      </c>
      <c r="I43" s="334">
        <f>+Administración!E58</f>
        <v>0</v>
      </c>
      <c r="J43" s="333">
        <f>+Administración!F58</f>
        <v>0</v>
      </c>
      <c r="K43" s="327">
        <f>+Administración!G58</f>
        <v>0</v>
      </c>
      <c r="L43" s="327"/>
    </row>
    <row r="44" spans="2:12" ht="15" customHeight="1" x14ac:dyDescent="0.3">
      <c r="B44" s="455"/>
      <c r="C44" s="453"/>
      <c r="D44" s="452"/>
      <c r="E44" s="452"/>
      <c r="F44" s="452"/>
      <c r="G44" s="450"/>
      <c r="H44" s="450"/>
      <c r="I44" s="334">
        <f>+Administración!E59</f>
        <v>0</v>
      </c>
      <c r="J44" s="333">
        <f>+Administración!F59</f>
        <v>0</v>
      </c>
      <c r="K44" s="327">
        <f>+Administración!G59</f>
        <v>0</v>
      </c>
      <c r="L44" s="327"/>
    </row>
    <row r="45" spans="2:12" ht="15" customHeight="1" x14ac:dyDescent="0.3">
      <c r="B45" s="454">
        <v>19</v>
      </c>
      <c r="C45" s="453" t="str">
        <f>+'Etapa 1 Identificación'!U6</f>
        <v>Indicar Proceso</v>
      </c>
      <c r="D45" s="451">
        <f>+'Etapa 1 Identificación'!U7</f>
        <v>0</v>
      </c>
      <c r="E45" s="451">
        <f>+'Etapa 1 Identificación'!U15</f>
        <v>0</v>
      </c>
      <c r="F45" s="451">
        <f>+'Etapa 1 Identificación'!U17</f>
        <v>0</v>
      </c>
      <c r="G45" s="450" t="e">
        <f>+Evaluación!D45</f>
        <v>#VALUE!</v>
      </c>
      <c r="H45" s="450">
        <f>+Evaluación!F45</f>
        <v>0</v>
      </c>
      <c r="I45" s="334">
        <f>+Administración!E61</f>
        <v>0</v>
      </c>
      <c r="J45" s="333">
        <f>+Administración!F61</f>
        <v>0</v>
      </c>
      <c r="K45" s="327">
        <f>+Administración!G61</f>
        <v>0</v>
      </c>
      <c r="L45" s="327"/>
    </row>
    <row r="46" spans="2:12" ht="15" customHeight="1" x14ac:dyDescent="0.3">
      <c r="B46" s="455"/>
      <c r="C46" s="453"/>
      <c r="D46" s="452"/>
      <c r="E46" s="452"/>
      <c r="F46" s="452"/>
      <c r="G46" s="450"/>
      <c r="H46" s="450"/>
      <c r="I46" s="334">
        <f>+Administración!E62</f>
        <v>0</v>
      </c>
      <c r="J46" s="333">
        <f>+Administración!F62</f>
        <v>0</v>
      </c>
      <c r="K46" s="327">
        <f>+Administración!G62</f>
        <v>0</v>
      </c>
      <c r="L46" s="327"/>
    </row>
    <row r="47" spans="2:12" ht="15" customHeight="1" x14ac:dyDescent="0.3">
      <c r="B47" s="454">
        <v>20</v>
      </c>
      <c r="C47" s="453" t="str">
        <f>+'Etapa 1 Identificación'!V6</f>
        <v>Indicar Proceso</v>
      </c>
      <c r="D47" s="451">
        <f>+'Etapa 1 Identificación'!V7</f>
        <v>0</v>
      </c>
      <c r="E47" s="451">
        <f>+'Etapa 1 Identificación'!V15</f>
        <v>0</v>
      </c>
      <c r="F47" s="451">
        <f>+'Etapa 1 Identificación'!V17</f>
        <v>0</v>
      </c>
      <c r="G47" s="450" t="e">
        <f>+Evaluación!D47</f>
        <v>#VALUE!</v>
      </c>
      <c r="H47" s="450">
        <f>+Evaluación!F47</f>
        <v>0</v>
      </c>
      <c r="I47" s="334">
        <f>+Administración!E64</f>
        <v>0</v>
      </c>
      <c r="J47" s="333">
        <f>+Administración!F64</f>
        <v>0</v>
      </c>
      <c r="K47" s="327">
        <f>+Administración!G64</f>
        <v>0</v>
      </c>
      <c r="L47" s="327"/>
    </row>
    <row r="48" spans="2:12" ht="15" customHeight="1" x14ac:dyDescent="0.3">
      <c r="B48" s="455"/>
      <c r="C48" s="453"/>
      <c r="D48" s="452"/>
      <c r="E48" s="452"/>
      <c r="F48" s="452"/>
      <c r="G48" s="450"/>
      <c r="H48" s="450"/>
      <c r="I48" s="334">
        <f>+Administración!E65</f>
        <v>0</v>
      </c>
      <c r="J48" s="333">
        <f>+Administración!F65</f>
        <v>0</v>
      </c>
      <c r="K48" s="327">
        <f>+Administración!G65</f>
        <v>0</v>
      </c>
      <c r="L48" s="327"/>
    </row>
    <row r="49" spans="2:11" ht="15" hidden="1" customHeight="1" x14ac:dyDescent="0.3">
      <c r="B49" s="454">
        <v>21</v>
      </c>
      <c r="C49" s="453"/>
      <c r="D49" s="300"/>
      <c r="E49" s="300"/>
      <c r="F49" s="300"/>
      <c r="G49" s="300"/>
      <c r="H49" s="300"/>
      <c r="I49" s="334">
        <f>+Administración!E49</f>
        <v>0</v>
      </c>
      <c r="J49" s="300">
        <f>+Administración!F49</f>
        <v>0</v>
      </c>
      <c r="K49" s="311">
        <f>+Administración!G49</f>
        <v>0</v>
      </c>
    </row>
    <row r="50" spans="2:11" ht="15" hidden="1" customHeight="1" x14ac:dyDescent="0.3">
      <c r="B50" s="455"/>
      <c r="C50" s="453"/>
      <c r="D50" s="300"/>
      <c r="E50" s="300"/>
      <c r="F50" s="300"/>
      <c r="G50" s="300"/>
      <c r="H50" s="300"/>
      <c r="I50" s="334">
        <f>+Administración!E50</f>
        <v>0</v>
      </c>
      <c r="J50" s="300">
        <f>+Administración!F50</f>
        <v>0</v>
      </c>
      <c r="K50" s="311">
        <f>+Administración!G50</f>
        <v>0</v>
      </c>
    </row>
    <row r="51" spans="2:11" ht="15" hidden="1" customHeight="1" x14ac:dyDescent="0.3">
      <c r="B51" s="454">
        <v>22</v>
      </c>
      <c r="C51" s="453"/>
      <c r="D51" s="300"/>
      <c r="E51" s="300"/>
      <c r="F51" s="300"/>
      <c r="G51" s="300"/>
      <c r="H51" s="300"/>
      <c r="I51" s="334">
        <f>+Administración!E51</f>
        <v>0</v>
      </c>
      <c r="J51" s="300">
        <f>+Administración!F51</f>
        <v>0</v>
      </c>
      <c r="K51" s="311">
        <f>+Administración!G51</f>
        <v>0</v>
      </c>
    </row>
    <row r="52" spans="2:11" ht="15" hidden="1" customHeight="1" x14ac:dyDescent="0.3">
      <c r="B52" s="455"/>
      <c r="C52" s="453"/>
      <c r="D52" s="300"/>
      <c r="E52" s="300"/>
      <c r="F52" s="300"/>
      <c r="G52" s="300"/>
      <c r="H52" s="300"/>
      <c r="I52" s="334">
        <f>+Administración!E52</f>
        <v>0</v>
      </c>
      <c r="J52" s="300">
        <f>+Administración!F52</f>
        <v>0</v>
      </c>
      <c r="K52" s="311">
        <f>+Administración!G52</f>
        <v>0</v>
      </c>
    </row>
    <row r="53" spans="2:11" ht="15" hidden="1" customHeight="1" x14ac:dyDescent="0.3">
      <c r="B53" s="454">
        <v>23</v>
      </c>
      <c r="C53" s="453"/>
      <c r="D53" s="300"/>
      <c r="E53" s="300"/>
      <c r="F53" s="300"/>
      <c r="G53" s="300"/>
      <c r="H53" s="300"/>
      <c r="I53" s="334">
        <f>+Administración!E53</f>
        <v>0</v>
      </c>
      <c r="J53" s="300">
        <f>+Administración!F53</f>
        <v>0</v>
      </c>
      <c r="K53" s="311">
        <f>+Administración!G53</f>
        <v>0</v>
      </c>
    </row>
    <row r="54" spans="2:11" ht="15" hidden="1" customHeight="1" x14ac:dyDescent="0.3">
      <c r="B54" s="455"/>
      <c r="C54" s="453"/>
      <c r="D54" s="300"/>
      <c r="E54" s="300"/>
      <c r="F54" s="300"/>
      <c r="G54" s="300"/>
      <c r="H54" s="300"/>
      <c r="I54" s="334">
        <f>+Administración!E54</f>
        <v>0</v>
      </c>
      <c r="J54" s="300">
        <f>+Administración!F54</f>
        <v>0</v>
      </c>
      <c r="K54" s="311">
        <f>+Administración!G54</f>
        <v>0</v>
      </c>
    </row>
    <row r="55" spans="2:11" ht="15" hidden="1" customHeight="1" x14ac:dyDescent="0.3">
      <c r="B55" s="454">
        <v>24</v>
      </c>
      <c r="C55" s="453"/>
      <c r="D55" s="300"/>
      <c r="E55" s="300"/>
      <c r="F55" s="300"/>
      <c r="G55" s="300"/>
      <c r="H55" s="300"/>
      <c r="I55" s="334">
        <f>+Administración!E55</f>
        <v>0</v>
      </c>
      <c r="J55" s="300">
        <f>+Administración!F55</f>
        <v>0</v>
      </c>
      <c r="K55" s="311">
        <f>+Administración!G55</f>
        <v>0</v>
      </c>
    </row>
    <row r="56" spans="2:11" ht="15" hidden="1" customHeight="1" x14ac:dyDescent="0.3">
      <c r="B56" s="455"/>
      <c r="C56" s="453"/>
      <c r="D56" s="300"/>
      <c r="E56" s="300"/>
      <c r="F56" s="300"/>
      <c r="G56" s="300"/>
      <c r="H56" s="300"/>
      <c r="I56" s="334">
        <f>+Administración!E56</f>
        <v>0</v>
      </c>
      <c r="J56" s="300">
        <f>+Administración!F56</f>
        <v>0</v>
      </c>
      <c r="K56" s="311">
        <f>+Administración!G56</f>
        <v>0</v>
      </c>
    </row>
    <row r="57" spans="2:11" ht="15" hidden="1" customHeight="1" x14ac:dyDescent="0.3">
      <c r="B57" s="454">
        <v>25</v>
      </c>
      <c r="C57" s="453"/>
      <c r="D57" s="300"/>
      <c r="E57" s="300"/>
      <c r="F57" s="300"/>
      <c r="G57" s="300"/>
      <c r="H57" s="300"/>
      <c r="I57" s="334">
        <f>+Administración!E57</f>
        <v>0</v>
      </c>
      <c r="J57" s="300">
        <f>+Administración!F57</f>
        <v>0</v>
      </c>
      <c r="K57" s="311">
        <f>+Administración!G57</f>
        <v>0</v>
      </c>
    </row>
    <row r="58" spans="2:11" ht="15" hidden="1" customHeight="1" x14ac:dyDescent="0.3">
      <c r="B58" s="455"/>
      <c r="C58" s="453"/>
      <c r="D58" s="300"/>
      <c r="E58" s="300"/>
      <c r="F58" s="300"/>
      <c r="G58" s="300"/>
      <c r="H58" s="300"/>
      <c r="I58" s="334">
        <f>+Administración!E58</f>
        <v>0</v>
      </c>
      <c r="J58" s="300">
        <f>+Administración!F58</f>
        <v>0</v>
      </c>
      <c r="K58" s="311">
        <f>+Administración!G58</f>
        <v>0</v>
      </c>
    </row>
    <row r="59" spans="2:11" ht="15" hidden="1" customHeight="1" x14ac:dyDescent="0.3">
      <c r="B59" s="454">
        <v>26</v>
      </c>
      <c r="C59" s="453"/>
      <c r="D59" s="300"/>
      <c r="E59" s="300"/>
      <c r="F59" s="300"/>
      <c r="G59" s="300"/>
      <c r="H59" s="300"/>
      <c r="I59" s="334">
        <f>+Administración!E59</f>
        <v>0</v>
      </c>
      <c r="J59" s="300">
        <f>+Administración!F59</f>
        <v>0</v>
      </c>
      <c r="K59" s="311">
        <f>+Administración!G59</f>
        <v>0</v>
      </c>
    </row>
    <row r="60" spans="2:11" ht="15" hidden="1" customHeight="1" x14ac:dyDescent="0.3">
      <c r="B60" s="455"/>
      <c r="C60" s="453"/>
      <c r="D60" s="300"/>
      <c r="E60" s="300"/>
      <c r="F60" s="300"/>
      <c r="G60" s="300"/>
      <c r="H60" s="300"/>
      <c r="I60" s="334">
        <f>+Administración!E60</f>
        <v>0</v>
      </c>
      <c r="J60" s="300">
        <f>+Administración!F60</f>
        <v>0</v>
      </c>
      <c r="K60" s="311">
        <f>+Administración!G60</f>
        <v>0</v>
      </c>
    </row>
    <row r="61" spans="2:11" ht="15" hidden="1" customHeight="1" x14ac:dyDescent="0.3">
      <c r="B61" s="454">
        <v>27</v>
      </c>
      <c r="C61" s="453"/>
      <c r="D61" s="300"/>
      <c r="E61" s="300"/>
      <c r="F61" s="300"/>
      <c r="G61" s="300"/>
      <c r="H61" s="300"/>
      <c r="I61" s="334">
        <f>+Administración!E61</f>
        <v>0</v>
      </c>
      <c r="J61" s="300">
        <f>+Administración!F61</f>
        <v>0</v>
      </c>
      <c r="K61" s="311">
        <f>+Administración!G61</f>
        <v>0</v>
      </c>
    </row>
    <row r="62" spans="2:11" ht="15" hidden="1" customHeight="1" x14ac:dyDescent="0.3">
      <c r="B62" s="455"/>
      <c r="C62" s="453"/>
      <c r="D62" s="300"/>
      <c r="E62" s="300"/>
      <c r="F62" s="300"/>
      <c r="G62" s="300"/>
      <c r="H62" s="300"/>
      <c r="I62" s="334">
        <f>+Administración!E62</f>
        <v>0</v>
      </c>
      <c r="J62" s="300">
        <f>+Administración!F62</f>
        <v>0</v>
      </c>
      <c r="K62" s="311">
        <f>+Administración!G62</f>
        <v>0</v>
      </c>
    </row>
    <row r="63" spans="2:11" ht="15" hidden="1" customHeight="1" x14ac:dyDescent="0.3">
      <c r="B63" s="454">
        <v>28</v>
      </c>
      <c r="C63" s="453"/>
      <c r="D63" s="300"/>
      <c r="E63" s="300"/>
      <c r="F63" s="300"/>
      <c r="G63" s="300"/>
      <c r="H63" s="300"/>
      <c r="I63" s="334">
        <f>+Administración!E63</f>
        <v>0</v>
      </c>
      <c r="J63" s="300">
        <f>+Administración!F63</f>
        <v>0</v>
      </c>
      <c r="K63" s="311">
        <f>+Administración!G63</f>
        <v>0</v>
      </c>
    </row>
    <row r="64" spans="2:11" ht="15" hidden="1" customHeight="1" x14ac:dyDescent="0.3">
      <c r="B64" s="455"/>
      <c r="C64" s="453"/>
      <c r="D64" s="300"/>
      <c r="E64" s="300"/>
      <c r="F64" s="300"/>
      <c r="G64" s="300"/>
      <c r="H64" s="300"/>
      <c r="I64" s="334">
        <f>+Administración!E64</f>
        <v>0</v>
      </c>
      <c r="J64" s="300">
        <f>+Administración!F64</f>
        <v>0</v>
      </c>
      <c r="K64" s="311">
        <f>+Administración!G64</f>
        <v>0</v>
      </c>
    </row>
    <row r="65" spans="2:11" ht="15" hidden="1" customHeight="1" x14ac:dyDescent="0.3">
      <c r="B65" s="454">
        <v>29</v>
      </c>
      <c r="C65" s="453"/>
      <c r="D65" s="300"/>
      <c r="E65" s="300"/>
      <c r="F65" s="300"/>
      <c r="G65" s="300"/>
      <c r="H65" s="300"/>
      <c r="I65" s="334">
        <f>+Administración!E65</f>
        <v>0</v>
      </c>
      <c r="J65" s="300">
        <f>+Administración!F65</f>
        <v>0</v>
      </c>
      <c r="K65" s="311">
        <f>+Administración!G65</f>
        <v>0</v>
      </c>
    </row>
    <row r="66" spans="2:11" ht="15" hidden="1" customHeight="1" x14ac:dyDescent="0.3">
      <c r="B66" s="455"/>
      <c r="C66" s="453"/>
      <c r="D66" s="300"/>
      <c r="E66" s="300"/>
      <c r="F66" s="300"/>
      <c r="G66" s="300"/>
      <c r="H66" s="300"/>
      <c r="I66" s="334">
        <f>+Administración!E66</f>
        <v>0</v>
      </c>
      <c r="J66" s="300">
        <f>+Administración!F66</f>
        <v>0</v>
      </c>
      <c r="K66" s="311">
        <f>+Administración!G66</f>
        <v>0</v>
      </c>
    </row>
    <row r="67" spans="2:11" ht="15" hidden="1" customHeight="1" x14ac:dyDescent="0.3">
      <c r="B67" s="454">
        <v>30</v>
      </c>
      <c r="C67" s="453"/>
      <c r="D67" s="300"/>
      <c r="E67" s="300"/>
      <c r="F67" s="300"/>
      <c r="G67" s="300"/>
      <c r="H67" s="300"/>
      <c r="I67" s="334">
        <f>+Administración!E67</f>
        <v>0</v>
      </c>
      <c r="J67" s="300">
        <f>+Administración!F67</f>
        <v>0</v>
      </c>
      <c r="K67" s="311">
        <f>+Administración!G67</f>
        <v>0</v>
      </c>
    </row>
    <row r="68" spans="2:11" ht="15" hidden="1" customHeight="1" x14ac:dyDescent="0.3">
      <c r="B68" s="455"/>
      <c r="C68" s="453"/>
      <c r="D68" s="300"/>
      <c r="E68" s="300"/>
      <c r="F68" s="300"/>
      <c r="G68" s="300"/>
      <c r="H68" s="300"/>
      <c r="I68" s="334">
        <f>+Administración!E68</f>
        <v>0</v>
      </c>
      <c r="J68" s="300">
        <f>+Administración!F68</f>
        <v>0</v>
      </c>
      <c r="K68" s="311">
        <f>+Administración!G68</f>
        <v>0</v>
      </c>
    </row>
    <row r="69" spans="2:11" ht="15" hidden="1" customHeight="1" x14ac:dyDescent="0.3">
      <c r="B69" s="454">
        <v>31</v>
      </c>
      <c r="C69" s="453"/>
      <c r="D69" s="300"/>
      <c r="E69" s="300"/>
      <c r="F69" s="300"/>
      <c r="G69" s="300"/>
      <c r="H69" s="300"/>
      <c r="I69" s="334">
        <f>+Administración!E69</f>
        <v>0</v>
      </c>
      <c r="J69" s="300">
        <f>+Administración!F69</f>
        <v>0</v>
      </c>
      <c r="K69" s="311">
        <f>+Administración!G69</f>
        <v>0</v>
      </c>
    </row>
    <row r="70" spans="2:11" ht="15" hidden="1" customHeight="1" x14ac:dyDescent="0.3">
      <c r="B70" s="455"/>
      <c r="C70" s="453"/>
      <c r="D70" s="300"/>
      <c r="E70" s="300"/>
      <c r="F70" s="300"/>
      <c r="G70" s="300"/>
      <c r="H70" s="300"/>
      <c r="I70" s="334">
        <f>+Administración!E70</f>
        <v>0</v>
      </c>
      <c r="J70" s="300">
        <f>+Administración!F70</f>
        <v>0</v>
      </c>
      <c r="K70" s="311">
        <f>+Administración!G70</f>
        <v>0</v>
      </c>
    </row>
    <row r="71" spans="2:11" ht="15" hidden="1" customHeight="1" x14ac:dyDescent="0.3">
      <c r="B71" s="454">
        <v>32</v>
      </c>
      <c r="C71" s="453"/>
      <c r="D71" s="300"/>
      <c r="E71" s="300"/>
      <c r="F71" s="300"/>
      <c r="G71" s="300"/>
      <c r="H71" s="300"/>
      <c r="I71" s="334">
        <f>+Administración!E71</f>
        <v>0</v>
      </c>
      <c r="J71" s="300">
        <f>+Administración!F71</f>
        <v>0</v>
      </c>
      <c r="K71" s="311">
        <f>+Administración!G71</f>
        <v>0</v>
      </c>
    </row>
    <row r="72" spans="2:11" ht="15" hidden="1" customHeight="1" x14ac:dyDescent="0.3">
      <c r="B72" s="455"/>
      <c r="C72" s="453"/>
      <c r="D72" s="300"/>
      <c r="E72" s="300"/>
      <c r="F72" s="300"/>
      <c r="G72" s="300"/>
      <c r="H72" s="300"/>
      <c r="I72" s="334">
        <f>+Administración!E72</f>
        <v>0</v>
      </c>
      <c r="J72" s="300">
        <f>+Administración!F72</f>
        <v>0</v>
      </c>
      <c r="K72" s="311">
        <f>+Administración!G72</f>
        <v>0</v>
      </c>
    </row>
    <row r="73" spans="2:11" ht="15" hidden="1" customHeight="1" x14ac:dyDescent="0.3">
      <c r="B73" s="454">
        <v>33</v>
      </c>
      <c r="C73" s="453"/>
      <c r="D73" s="300"/>
      <c r="E73" s="300"/>
      <c r="F73" s="300"/>
      <c r="G73" s="300"/>
      <c r="H73" s="300"/>
      <c r="I73" s="334">
        <f>+Administración!E73</f>
        <v>0</v>
      </c>
      <c r="J73" s="300">
        <f>+Administración!F73</f>
        <v>0</v>
      </c>
      <c r="K73" s="311">
        <f>+Administración!G73</f>
        <v>0</v>
      </c>
    </row>
    <row r="74" spans="2:11" ht="15" hidden="1" customHeight="1" x14ac:dyDescent="0.3">
      <c r="B74" s="455"/>
      <c r="C74" s="453"/>
      <c r="D74" s="300"/>
      <c r="E74" s="300"/>
      <c r="F74" s="300"/>
      <c r="G74" s="300"/>
      <c r="H74" s="300"/>
      <c r="I74" s="334">
        <f>+Administración!E74</f>
        <v>0</v>
      </c>
      <c r="J74" s="300">
        <f>+Administración!F74</f>
        <v>0</v>
      </c>
      <c r="K74" s="311">
        <f>+Administración!G74</f>
        <v>0</v>
      </c>
    </row>
    <row r="75" spans="2:11" ht="15" hidden="1" customHeight="1" x14ac:dyDescent="0.3">
      <c r="B75" s="454">
        <v>34</v>
      </c>
      <c r="C75" s="453"/>
      <c r="D75" s="300"/>
      <c r="E75" s="300"/>
      <c r="F75" s="300"/>
      <c r="G75" s="300"/>
      <c r="H75" s="300"/>
      <c r="I75" s="334">
        <f>+Administración!E75</f>
        <v>0</v>
      </c>
      <c r="J75" s="300">
        <f>+Administración!F75</f>
        <v>0</v>
      </c>
      <c r="K75" s="311">
        <f>+Administración!G75</f>
        <v>0</v>
      </c>
    </row>
    <row r="76" spans="2:11" ht="15" hidden="1" customHeight="1" x14ac:dyDescent="0.3">
      <c r="B76" s="455"/>
      <c r="C76" s="453"/>
      <c r="D76" s="300"/>
      <c r="E76" s="300"/>
      <c r="F76" s="300"/>
      <c r="G76" s="300"/>
      <c r="H76" s="300"/>
      <c r="I76" s="334">
        <f>+Administración!E76</f>
        <v>0</v>
      </c>
      <c r="J76" s="300">
        <f>+Administración!F76</f>
        <v>0</v>
      </c>
      <c r="K76" s="311">
        <f>+Administración!G76</f>
        <v>0</v>
      </c>
    </row>
    <row r="77" spans="2:11" ht="15" hidden="1" customHeight="1" x14ac:dyDescent="0.3">
      <c r="B77" s="454">
        <v>35</v>
      </c>
      <c r="C77" s="453"/>
      <c r="D77" s="300"/>
      <c r="E77" s="300"/>
      <c r="F77" s="300"/>
      <c r="G77" s="300"/>
      <c r="H77" s="300"/>
      <c r="I77" s="334">
        <f>+Administración!E77</f>
        <v>0</v>
      </c>
      <c r="J77" s="300">
        <f>+Administración!F77</f>
        <v>0</v>
      </c>
      <c r="K77" s="311">
        <f>+Administración!G77</f>
        <v>0</v>
      </c>
    </row>
    <row r="78" spans="2:11" ht="15" hidden="1" customHeight="1" x14ac:dyDescent="0.3">
      <c r="B78" s="455"/>
      <c r="C78" s="453"/>
      <c r="D78" s="300"/>
      <c r="E78" s="300"/>
      <c r="F78" s="300"/>
      <c r="G78" s="300"/>
      <c r="H78" s="300"/>
      <c r="I78" s="334">
        <f>+Administración!E78</f>
        <v>0</v>
      </c>
      <c r="J78" s="300">
        <f>+Administración!F78</f>
        <v>0</v>
      </c>
      <c r="K78" s="311">
        <f>+Administración!G78</f>
        <v>0</v>
      </c>
    </row>
    <row r="79" spans="2:11" ht="15" hidden="1" customHeight="1" x14ac:dyDescent="0.3">
      <c r="B79" s="454">
        <v>36</v>
      </c>
      <c r="C79" s="453"/>
      <c r="D79" s="300"/>
      <c r="E79" s="300"/>
      <c r="F79" s="300"/>
      <c r="G79" s="300"/>
      <c r="H79" s="300"/>
      <c r="I79" s="334">
        <f>+Administración!E79</f>
        <v>0</v>
      </c>
      <c r="J79" s="300">
        <f>+Administración!F79</f>
        <v>0</v>
      </c>
      <c r="K79" s="311">
        <f>+Administración!G79</f>
        <v>0</v>
      </c>
    </row>
    <row r="80" spans="2:11" ht="15" hidden="1" customHeight="1" x14ac:dyDescent="0.3">
      <c r="B80" s="455"/>
      <c r="C80" s="453"/>
      <c r="D80" s="300"/>
      <c r="E80" s="300"/>
      <c r="F80" s="300"/>
      <c r="G80" s="300"/>
      <c r="H80" s="300"/>
      <c r="I80" s="334">
        <f>+Administración!E80</f>
        <v>0</v>
      </c>
      <c r="J80" s="300">
        <f>+Administración!F80</f>
        <v>0</v>
      </c>
      <c r="K80" s="311">
        <f>+Administración!G80</f>
        <v>0</v>
      </c>
    </row>
    <row r="81" spans="2:11" ht="15" hidden="1" customHeight="1" x14ac:dyDescent="0.3">
      <c r="B81" s="454">
        <v>37</v>
      </c>
      <c r="C81" s="453"/>
      <c r="D81" s="300"/>
      <c r="E81" s="300"/>
      <c r="F81" s="300"/>
      <c r="G81" s="300"/>
      <c r="H81" s="300"/>
      <c r="I81" s="334">
        <f>+Administración!E81</f>
        <v>0</v>
      </c>
      <c r="J81" s="300">
        <f>+Administración!F81</f>
        <v>0</v>
      </c>
      <c r="K81" s="311">
        <f>+Administración!G81</f>
        <v>0</v>
      </c>
    </row>
    <row r="82" spans="2:11" ht="15" hidden="1" customHeight="1" x14ac:dyDescent="0.3">
      <c r="B82" s="455"/>
      <c r="C82" s="453"/>
      <c r="D82" s="300"/>
      <c r="E82" s="300"/>
      <c r="F82" s="300"/>
      <c r="G82" s="300"/>
      <c r="H82" s="300"/>
      <c r="I82" s="334">
        <f>+Administración!E82</f>
        <v>0</v>
      </c>
      <c r="J82" s="300">
        <f>+Administración!F82</f>
        <v>0</v>
      </c>
      <c r="K82" s="311">
        <f>+Administración!G82</f>
        <v>0</v>
      </c>
    </row>
    <row r="83" spans="2:11" ht="15" hidden="1" customHeight="1" x14ac:dyDescent="0.3">
      <c r="B83" s="454">
        <v>38</v>
      </c>
      <c r="C83" s="453"/>
      <c r="D83" s="300"/>
      <c r="E83" s="300"/>
      <c r="F83" s="300"/>
      <c r="G83" s="300"/>
      <c r="H83" s="300"/>
      <c r="I83" s="334">
        <f>+Administración!E83</f>
        <v>0</v>
      </c>
      <c r="J83" s="300">
        <f>+Administración!F83</f>
        <v>0</v>
      </c>
      <c r="K83" s="311">
        <f>+Administración!G83</f>
        <v>0</v>
      </c>
    </row>
    <row r="84" spans="2:11" ht="15" hidden="1" customHeight="1" x14ac:dyDescent="0.3">
      <c r="B84" s="455"/>
      <c r="C84" s="453"/>
      <c r="D84" s="300"/>
      <c r="E84" s="300"/>
      <c r="F84" s="300"/>
      <c r="G84" s="300"/>
      <c r="H84" s="300"/>
      <c r="I84" s="334">
        <f>+Administración!E84</f>
        <v>0</v>
      </c>
      <c r="J84" s="300">
        <f>+Administración!F84</f>
        <v>0</v>
      </c>
      <c r="K84" s="311">
        <f>+Administración!G84</f>
        <v>0</v>
      </c>
    </row>
    <row r="85" spans="2:11" ht="15" hidden="1" customHeight="1" x14ac:dyDescent="0.3">
      <c r="B85" s="454">
        <v>39</v>
      </c>
      <c r="C85" s="453"/>
      <c r="D85" s="300"/>
      <c r="E85" s="300"/>
      <c r="F85" s="300"/>
      <c r="G85" s="300"/>
      <c r="H85" s="300"/>
      <c r="I85" s="334">
        <f>+Administración!E85</f>
        <v>0</v>
      </c>
      <c r="J85" s="300">
        <f>+Administración!F85</f>
        <v>0</v>
      </c>
      <c r="K85" s="311">
        <f>+Administración!G85</f>
        <v>0</v>
      </c>
    </row>
    <row r="86" spans="2:11" ht="15" hidden="1" customHeight="1" x14ac:dyDescent="0.3">
      <c r="B86" s="455"/>
      <c r="C86" s="453"/>
      <c r="D86" s="300"/>
      <c r="E86" s="300"/>
      <c r="F86" s="300"/>
      <c r="G86" s="300"/>
      <c r="H86" s="300"/>
      <c r="I86" s="334">
        <f>+Administración!E86</f>
        <v>0</v>
      </c>
      <c r="J86" s="300">
        <f>+Administración!F86</f>
        <v>0</v>
      </c>
      <c r="K86" s="311">
        <f>+Administración!G86</f>
        <v>0</v>
      </c>
    </row>
    <row r="87" spans="2:11" ht="15" hidden="1" customHeight="1" x14ac:dyDescent="0.3">
      <c r="B87" s="454">
        <v>40</v>
      </c>
      <c r="C87" s="453"/>
      <c r="D87" s="300"/>
      <c r="E87" s="300"/>
      <c r="F87" s="300"/>
      <c r="G87" s="300"/>
      <c r="H87" s="300"/>
      <c r="I87" s="334">
        <f>+Administración!E87</f>
        <v>0</v>
      </c>
      <c r="J87" s="300">
        <f>+Administración!F87</f>
        <v>0</v>
      </c>
      <c r="K87" s="311">
        <f>+Administración!G87</f>
        <v>0</v>
      </c>
    </row>
    <row r="88" spans="2:11" ht="15" hidden="1" customHeight="1" x14ac:dyDescent="0.3">
      <c r="B88" s="455"/>
      <c r="C88" s="453"/>
      <c r="D88" s="300"/>
      <c r="E88" s="300"/>
      <c r="F88" s="300"/>
      <c r="G88" s="300"/>
      <c r="H88" s="300"/>
      <c r="I88" s="334">
        <f>+Administración!E88</f>
        <v>0</v>
      </c>
      <c r="J88" s="300">
        <f>+Administración!F88</f>
        <v>0</v>
      </c>
      <c r="K88" s="311">
        <f>+Administración!G88</f>
        <v>0</v>
      </c>
    </row>
    <row r="89" spans="2:11" ht="15" hidden="1" customHeight="1" x14ac:dyDescent="0.3">
      <c r="B89" s="454">
        <v>41</v>
      </c>
      <c r="C89" s="453"/>
      <c r="D89" s="300"/>
      <c r="E89" s="300"/>
      <c r="F89" s="300"/>
      <c r="G89" s="300"/>
      <c r="H89" s="300"/>
      <c r="I89" s="334">
        <f>+Administración!E89</f>
        <v>0</v>
      </c>
      <c r="J89" s="300">
        <f>+Administración!F89</f>
        <v>0</v>
      </c>
      <c r="K89" s="311">
        <f>+Administración!G89</f>
        <v>0</v>
      </c>
    </row>
    <row r="90" spans="2:11" ht="15" hidden="1" customHeight="1" x14ac:dyDescent="0.3">
      <c r="B90" s="455"/>
      <c r="C90" s="453"/>
      <c r="D90" s="300"/>
      <c r="E90" s="300"/>
      <c r="F90" s="300"/>
      <c r="G90" s="300"/>
      <c r="H90" s="300"/>
      <c r="I90" s="334">
        <f>+Administración!E90</f>
        <v>0</v>
      </c>
      <c r="J90" s="300">
        <f>+Administración!F90</f>
        <v>0</v>
      </c>
      <c r="K90" s="311">
        <f>+Administración!G90</f>
        <v>0</v>
      </c>
    </row>
    <row r="91" spans="2:11" hidden="1" x14ac:dyDescent="0.3">
      <c r="B91" s="454">
        <v>42</v>
      </c>
      <c r="C91" s="453"/>
      <c r="D91" s="300"/>
      <c r="E91" s="300"/>
      <c r="F91" s="300"/>
      <c r="G91" s="300"/>
      <c r="H91" s="300"/>
      <c r="I91" s="334">
        <f>+Administración!E91</f>
        <v>0</v>
      </c>
      <c r="J91" s="300">
        <f>+Administración!F91</f>
        <v>0</v>
      </c>
      <c r="K91" s="311">
        <f>+Administración!G91</f>
        <v>0</v>
      </c>
    </row>
    <row r="92" spans="2:11" hidden="1" x14ac:dyDescent="0.3">
      <c r="B92" s="455"/>
      <c r="C92" s="453"/>
      <c r="D92" s="300"/>
      <c r="E92" s="300"/>
      <c r="F92" s="300"/>
      <c r="G92" s="300"/>
      <c r="H92" s="300"/>
      <c r="I92" s="334">
        <f>+Administración!E92</f>
        <v>0</v>
      </c>
      <c r="J92" s="300">
        <f>+Administración!F92</f>
        <v>0</v>
      </c>
      <c r="K92" s="311">
        <f>+Administración!G92</f>
        <v>0</v>
      </c>
    </row>
    <row r="93" spans="2:11" ht="19.5" hidden="1" customHeight="1" x14ac:dyDescent="0.3">
      <c r="B93" s="454">
        <v>43</v>
      </c>
      <c r="C93" s="453"/>
      <c r="D93" s="300"/>
      <c r="E93" s="300"/>
      <c r="F93" s="300"/>
      <c r="G93" s="300"/>
      <c r="H93" s="300"/>
      <c r="I93" s="334">
        <f>+Administración!E93</f>
        <v>0</v>
      </c>
      <c r="J93" s="300">
        <f>+Administración!F93</f>
        <v>0</v>
      </c>
      <c r="K93" s="311">
        <f>+Administración!G93</f>
        <v>0</v>
      </c>
    </row>
    <row r="94" spans="2:11" ht="15.75" hidden="1" customHeight="1" thickBot="1" x14ac:dyDescent="0.35">
      <c r="B94" s="462"/>
      <c r="C94" s="464"/>
      <c r="D94" s="301"/>
      <c r="E94" s="301"/>
      <c r="F94" s="301"/>
      <c r="G94" s="301"/>
      <c r="H94" s="337"/>
      <c r="I94" s="334">
        <f>+Administración!E94</f>
        <v>0</v>
      </c>
      <c r="J94" s="300">
        <f>+Administración!F94</f>
        <v>0</v>
      </c>
      <c r="K94" s="311">
        <f>+Administración!G94</f>
        <v>0</v>
      </c>
    </row>
    <row r="95" spans="2:11" hidden="1" x14ac:dyDescent="0.3">
      <c r="B95" s="302"/>
      <c r="C95" s="303"/>
      <c r="D95" s="303"/>
      <c r="E95" s="303"/>
      <c r="F95" s="303"/>
      <c r="G95" s="303"/>
      <c r="H95" s="303"/>
      <c r="I95" s="336"/>
      <c r="J95" s="303"/>
      <c r="K95" s="304"/>
    </row>
    <row r="96" spans="2:11" hidden="1" x14ac:dyDescent="0.3">
      <c r="B96" s="305"/>
      <c r="C96" s="306"/>
      <c r="D96" s="306"/>
      <c r="E96" s="306"/>
      <c r="F96" s="306"/>
      <c r="G96" s="306"/>
      <c r="H96" s="306"/>
      <c r="I96" s="22"/>
      <c r="J96" s="306"/>
      <c r="K96" s="307"/>
    </row>
    <row r="97" spans="2:11" hidden="1" x14ac:dyDescent="0.3">
      <c r="B97" s="305"/>
      <c r="C97" s="306"/>
      <c r="D97" s="306"/>
      <c r="E97" s="306"/>
      <c r="F97" s="306"/>
      <c r="G97" s="306"/>
      <c r="H97" s="306"/>
      <c r="I97" s="22"/>
      <c r="J97" s="306"/>
      <c r="K97" s="307"/>
    </row>
    <row r="98" spans="2:11" ht="17.399999999999999" hidden="1" x14ac:dyDescent="0.45">
      <c r="B98" s="305"/>
      <c r="C98" s="306"/>
      <c r="D98" s="463" t="s">
        <v>852</v>
      </c>
      <c r="E98" s="463"/>
      <c r="F98" s="457" t="s">
        <v>853</v>
      </c>
      <c r="G98" s="463"/>
      <c r="H98" s="463"/>
      <c r="I98" s="463"/>
      <c r="J98" s="457" t="s">
        <v>854</v>
      </c>
      <c r="K98" s="458"/>
    </row>
    <row r="99" spans="2:11" hidden="1" x14ac:dyDescent="0.3">
      <c r="B99" s="305"/>
      <c r="C99" s="306"/>
      <c r="D99" s="306"/>
      <c r="E99" s="306"/>
      <c r="F99" s="306"/>
      <c r="G99" s="306"/>
      <c r="H99" s="306"/>
      <c r="I99" s="22"/>
      <c r="J99" s="306"/>
      <c r="K99" s="307"/>
    </row>
    <row r="100" spans="2:11" hidden="1" x14ac:dyDescent="0.3">
      <c r="B100" s="305"/>
      <c r="C100" s="306"/>
      <c r="D100" s="306"/>
      <c r="E100" s="306"/>
      <c r="F100" s="306"/>
      <c r="G100" s="306"/>
      <c r="H100" s="306"/>
      <c r="I100" s="22"/>
      <c r="J100" s="306"/>
      <c r="K100" s="307"/>
    </row>
    <row r="101" spans="2:11" hidden="1" x14ac:dyDescent="0.3">
      <c r="B101" s="305"/>
      <c r="C101" s="306"/>
      <c r="D101" s="306"/>
      <c r="E101" s="306"/>
      <c r="F101" s="306"/>
      <c r="G101" s="306"/>
      <c r="H101" s="306"/>
      <c r="I101" s="22"/>
      <c r="J101" s="306"/>
      <c r="K101" s="307"/>
    </row>
    <row r="102" spans="2:11" ht="18" hidden="1" thickBot="1" x14ac:dyDescent="0.5">
      <c r="B102" s="308"/>
      <c r="C102" s="309"/>
      <c r="D102" s="459" t="s">
        <v>855</v>
      </c>
      <c r="E102" s="459"/>
      <c r="F102" s="460" t="s">
        <v>855</v>
      </c>
      <c r="G102" s="459"/>
      <c r="H102" s="459"/>
      <c r="I102" s="459"/>
      <c r="J102" s="460"/>
      <c r="K102" s="461"/>
    </row>
  </sheetData>
  <mergeCells count="199">
    <mergeCell ref="H45:H46"/>
    <mergeCell ref="H47:H48"/>
    <mergeCell ref="H27:H28"/>
    <mergeCell ref="H29:H30"/>
    <mergeCell ref="H31:H32"/>
    <mergeCell ref="H33:H34"/>
    <mergeCell ref="H35:H36"/>
    <mergeCell ref="H37:H38"/>
    <mergeCell ref="H39:H40"/>
    <mergeCell ref="H41:H42"/>
    <mergeCell ref="H43:H44"/>
    <mergeCell ref="H9:H10"/>
    <mergeCell ref="H11:H12"/>
    <mergeCell ref="H13:H14"/>
    <mergeCell ref="H15:H16"/>
    <mergeCell ref="H17:H18"/>
    <mergeCell ref="H19:H20"/>
    <mergeCell ref="H21:H22"/>
    <mergeCell ref="H23:H24"/>
    <mergeCell ref="H25:H26"/>
    <mergeCell ref="B19:B20"/>
    <mergeCell ref="B3:K3"/>
    <mergeCell ref="F5:I5"/>
    <mergeCell ref="F2:I2"/>
    <mergeCell ref="F4:I4"/>
    <mergeCell ref="C2:E2"/>
    <mergeCell ref="C4:D4"/>
    <mergeCell ref="C5:D5"/>
    <mergeCell ref="B9:B10"/>
    <mergeCell ref="B11:B12"/>
    <mergeCell ref="B13:B14"/>
    <mergeCell ref="B15:B16"/>
    <mergeCell ref="B17:B18"/>
    <mergeCell ref="G9:G10"/>
    <mergeCell ref="C9:C10"/>
    <mergeCell ref="D9:D10"/>
    <mergeCell ref="E9:E10"/>
    <mergeCell ref="F9:F10"/>
    <mergeCell ref="C11:C12"/>
    <mergeCell ref="D11:D12"/>
    <mergeCell ref="E11:E12"/>
    <mergeCell ref="F11:F12"/>
    <mergeCell ref="E13:E14"/>
    <mergeCell ref="E15:E16"/>
    <mergeCell ref="B25:B26"/>
    <mergeCell ref="B27:B28"/>
    <mergeCell ref="B29:B30"/>
    <mergeCell ref="B31:B32"/>
    <mergeCell ref="B33:B34"/>
    <mergeCell ref="B35:B36"/>
    <mergeCell ref="B37:B38"/>
    <mergeCell ref="B39:B40"/>
    <mergeCell ref="B41:B42"/>
    <mergeCell ref="J98:K98"/>
    <mergeCell ref="D102:E102"/>
    <mergeCell ref="F102:I102"/>
    <mergeCell ref="J102:K102"/>
    <mergeCell ref="B91:B92"/>
    <mergeCell ref="B69:B70"/>
    <mergeCell ref="B71:B72"/>
    <mergeCell ref="B73:B74"/>
    <mergeCell ref="B75:B76"/>
    <mergeCell ref="B77:B78"/>
    <mergeCell ref="B79:B80"/>
    <mergeCell ref="B81:B82"/>
    <mergeCell ref="B83:B84"/>
    <mergeCell ref="B85:B86"/>
    <mergeCell ref="B87:B88"/>
    <mergeCell ref="B89:B90"/>
    <mergeCell ref="B93:B94"/>
    <mergeCell ref="D98:E98"/>
    <mergeCell ref="F98:I98"/>
    <mergeCell ref="C79:C80"/>
    <mergeCell ref="C91:C92"/>
    <mergeCell ref="C93:C94"/>
    <mergeCell ref="C89:C90"/>
    <mergeCell ref="B67:B68"/>
    <mergeCell ref="B45:B46"/>
    <mergeCell ref="B47:B48"/>
    <mergeCell ref="B49:B50"/>
    <mergeCell ref="B51:B52"/>
    <mergeCell ref="B53:B54"/>
    <mergeCell ref="B55:B56"/>
    <mergeCell ref="B57:B58"/>
    <mergeCell ref="B59:B60"/>
    <mergeCell ref="B61:B62"/>
    <mergeCell ref="B63:B64"/>
    <mergeCell ref="B65:B66"/>
    <mergeCell ref="B43:B44"/>
    <mergeCell ref="B21:B22"/>
    <mergeCell ref="B23:B24"/>
    <mergeCell ref="C21:C22"/>
    <mergeCell ref="C23:C24"/>
    <mergeCell ref="C25:C26"/>
    <mergeCell ref="C27:C28"/>
    <mergeCell ref="C29:C30"/>
    <mergeCell ref="G11:G12"/>
    <mergeCell ref="C13:C14"/>
    <mergeCell ref="C15:C16"/>
    <mergeCell ref="C17:C18"/>
    <mergeCell ref="C19:C20"/>
    <mergeCell ref="C41:C42"/>
    <mergeCell ref="C43:C44"/>
    <mergeCell ref="D13:D14"/>
    <mergeCell ref="D15:D16"/>
    <mergeCell ref="D17:D18"/>
    <mergeCell ref="D19:D20"/>
    <mergeCell ref="D21:D22"/>
    <mergeCell ref="D23:D24"/>
    <mergeCell ref="D25:D26"/>
    <mergeCell ref="D27:D28"/>
    <mergeCell ref="D29:D30"/>
    <mergeCell ref="C31:C32"/>
    <mergeCell ref="C33:C34"/>
    <mergeCell ref="C35:C36"/>
    <mergeCell ref="C37:C38"/>
    <mergeCell ref="C39:C40"/>
    <mergeCell ref="C77:C78"/>
    <mergeCell ref="C61:C62"/>
    <mergeCell ref="C63:C64"/>
    <mergeCell ref="C65:C66"/>
    <mergeCell ref="C67:C68"/>
    <mergeCell ref="C69:C70"/>
    <mergeCell ref="C51:C52"/>
    <mergeCell ref="C53:C54"/>
    <mergeCell ref="C55:C56"/>
    <mergeCell ref="C57:C58"/>
    <mergeCell ref="C59:C60"/>
    <mergeCell ref="D35:D36"/>
    <mergeCell ref="D37:D38"/>
    <mergeCell ref="D39:D40"/>
    <mergeCell ref="C81:C82"/>
    <mergeCell ref="C83:C84"/>
    <mergeCell ref="C85:C86"/>
    <mergeCell ref="C87:C88"/>
    <mergeCell ref="C71:C72"/>
    <mergeCell ref="C73:C74"/>
    <mergeCell ref="C75:C76"/>
    <mergeCell ref="D41:D42"/>
    <mergeCell ref="D43:D44"/>
    <mergeCell ref="D45:D46"/>
    <mergeCell ref="D47:D48"/>
    <mergeCell ref="C45:C46"/>
    <mergeCell ref="C47:C48"/>
    <mergeCell ref="C49:C50"/>
    <mergeCell ref="E21:E22"/>
    <mergeCell ref="E23:E24"/>
    <mergeCell ref="E25:E26"/>
    <mergeCell ref="E27:E28"/>
    <mergeCell ref="E29:E30"/>
    <mergeCell ref="E31:E32"/>
    <mergeCell ref="E33:E34"/>
    <mergeCell ref="D31:D32"/>
    <mergeCell ref="D33:D34"/>
    <mergeCell ref="E35:E36"/>
    <mergeCell ref="E47:E48"/>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E37:E38"/>
    <mergeCell ref="E39:E40"/>
    <mergeCell ref="E41:E42"/>
    <mergeCell ref="E43:E44"/>
    <mergeCell ref="E45:E46"/>
    <mergeCell ref="E17:E18"/>
    <mergeCell ref="E19:E20"/>
    <mergeCell ref="G39:G40"/>
    <mergeCell ref="G41:G42"/>
    <mergeCell ref="G43:G44"/>
    <mergeCell ref="G45:G46"/>
    <mergeCell ref="G47:G48"/>
    <mergeCell ref="F43:F44"/>
    <mergeCell ref="F45:F46"/>
    <mergeCell ref="F47:F48"/>
    <mergeCell ref="G13:G14"/>
    <mergeCell ref="G15:G16"/>
    <mergeCell ref="G17:G18"/>
    <mergeCell ref="G19:G20"/>
    <mergeCell ref="G21:G22"/>
    <mergeCell ref="G23:G24"/>
    <mergeCell ref="G25:G26"/>
    <mergeCell ref="G27:G28"/>
    <mergeCell ref="G29:G30"/>
    <mergeCell ref="G31:G32"/>
    <mergeCell ref="G33:G34"/>
    <mergeCell ref="G35:G36"/>
    <mergeCell ref="G37:G38"/>
  </mergeCells>
  <conditionalFormatting sqref="G9">
    <cfRule type="cellIs" dxfId="23" priority="21" operator="between">
      <formula>15</formula>
      <formula>25</formula>
    </cfRule>
    <cfRule type="cellIs" dxfId="22" priority="22" operator="between">
      <formula>7</formula>
      <formula>14</formula>
    </cfRule>
    <cfRule type="cellIs" dxfId="21" priority="23" operator="between">
      <formula>3</formula>
      <formula>6</formula>
    </cfRule>
    <cfRule type="cellIs" dxfId="20" priority="24" operator="between">
      <formula>1</formula>
      <formula>2</formula>
    </cfRule>
  </conditionalFormatting>
  <conditionalFormatting sqref="G11">
    <cfRule type="cellIs" dxfId="19" priority="17" operator="between">
      <formula>15</formula>
      <formula>25</formula>
    </cfRule>
    <cfRule type="cellIs" dxfId="18" priority="18" operator="between">
      <formula>7</formula>
      <formula>14</formula>
    </cfRule>
    <cfRule type="cellIs" dxfId="17" priority="19" operator="between">
      <formula>3</formula>
      <formula>6</formula>
    </cfRule>
    <cfRule type="cellIs" dxfId="16" priority="20" operator="between">
      <formula>1</formula>
      <formula>2</formula>
    </cfRule>
  </conditionalFormatting>
  <conditionalFormatting sqref="G13 G15 G17 G19 G21 G23 G25 G27 G29 G31 G33 G35 G37 G39 G41 G43 G45 G47">
    <cfRule type="cellIs" dxfId="15" priority="13" operator="between">
      <formula>15</formula>
      <formula>25</formula>
    </cfRule>
    <cfRule type="cellIs" dxfId="14" priority="14" operator="between">
      <formula>7</formula>
      <formula>14</formula>
    </cfRule>
    <cfRule type="cellIs" dxfId="13" priority="15" operator="between">
      <formula>3</formula>
      <formula>6</formula>
    </cfRule>
    <cfRule type="cellIs" dxfId="12" priority="16" operator="between">
      <formula>1</formula>
      <formula>2</formula>
    </cfRule>
  </conditionalFormatting>
  <conditionalFormatting sqref="H9">
    <cfRule type="cellIs" dxfId="11" priority="9" operator="between">
      <formula>15</formula>
      <formula>25</formula>
    </cfRule>
    <cfRule type="cellIs" dxfId="10" priority="10" operator="between">
      <formula>7</formula>
      <formula>14</formula>
    </cfRule>
    <cfRule type="cellIs" dxfId="9" priority="11" operator="between">
      <formula>3</formula>
      <formula>6</formula>
    </cfRule>
    <cfRule type="cellIs" dxfId="8" priority="12" operator="between">
      <formula>1</formula>
      <formula>2</formula>
    </cfRule>
  </conditionalFormatting>
  <conditionalFormatting sqref="H11">
    <cfRule type="cellIs" dxfId="7" priority="5" operator="between">
      <formula>15</formula>
      <formula>25</formula>
    </cfRule>
    <cfRule type="cellIs" dxfId="6" priority="6" operator="between">
      <formula>7</formula>
      <formula>14</formula>
    </cfRule>
    <cfRule type="cellIs" dxfId="5" priority="7" operator="between">
      <formula>3</formula>
      <formula>6</formula>
    </cfRule>
    <cfRule type="cellIs" dxfId="4" priority="8" operator="between">
      <formula>1</formula>
      <formula>2</formula>
    </cfRule>
  </conditionalFormatting>
  <conditionalFormatting sqref="H13 H15 H17 H19 H21 H23 H25 H27 H29 H31 H33 H35 H37 H39 H41 H43 H45 H47">
    <cfRule type="cellIs" dxfId="3" priority="1" operator="between">
      <formula>15</formula>
      <formula>25</formula>
    </cfRule>
    <cfRule type="cellIs" dxfId="2" priority="2" operator="between">
      <formula>7</formula>
      <formula>14</formula>
    </cfRule>
    <cfRule type="cellIs" dxfId="1" priority="3" operator="between">
      <formula>3</formula>
      <formula>6</formula>
    </cfRule>
    <cfRule type="cellIs" dxfId="0" priority="4" operator="between">
      <formula>1</formula>
      <formula>2</formula>
    </cfRule>
  </conditionalFormatting>
  <pageMargins left="0.19685039370078741" right="0.19685039370078741" top="0.35433070866141736" bottom="0.31496062992125984" header="0.23622047244094491" footer="0.19685039370078741"/>
  <pageSetup scale="73" orientation="landscape"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2"/>
  <sheetViews>
    <sheetView workbookViewId="0">
      <selection activeCell="B14" sqref="B14:F14"/>
    </sheetView>
  </sheetViews>
  <sheetFormatPr baseColWidth="10" defaultColWidth="11.44140625" defaultRowHeight="14.4" x14ac:dyDescent="0.3"/>
  <cols>
    <col min="1" max="1" width="1" style="148" customWidth="1"/>
    <col min="2" max="2" width="16.5546875" style="148" customWidth="1"/>
    <col min="3" max="3" width="35.44140625" style="148" customWidth="1"/>
    <col min="4" max="4" width="19.88671875" style="148" customWidth="1"/>
    <col min="5" max="5" width="17.88671875" style="148" customWidth="1"/>
    <col min="6" max="6" width="15.6640625" style="148" customWidth="1"/>
    <col min="7" max="7" width="29.33203125" style="148" customWidth="1"/>
    <col min="8" max="16384" width="11.44140625" style="148"/>
  </cols>
  <sheetData>
    <row r="2" spans="2:7" ht="25.2" x14ac:dyDescent="0.6">
      <c r="B2" s="312" t="s">
        <v>860</v>
      </c>
      <c r="C2" s="481" t="s">
        <v>851</v>
      </c>
      <c r="D2" s="481"/>
      <c r="E2" s="481"/>
      <c r="F2" s="481"/>
      <c r="G2" s="313" t="s">
        <v>878</v>
      </c>
    </row>
    <row r="3" spans="2:7" ht="17.399999999999999" x14ac:dyDescent="0.45">
      <c r="B3" s="465" t="s">
        <v>861</v>
      </c>
      <c r="C3" s="465"/>
      <c r="D3" s="465"/>
      <c r="E3" s="465"/>
      <c r="F3" s="465"/>
      <c r="G3" s="465"/>
    </row>
    <row r="4" spans="2:7" ht="20.25" customHeight="1" x14ac:dyDescent="0.45">
      <c r="B4" s="314" t="s">
        <v>843</v>
      </c>
      <c r="D4" s="314" t="s">
        <v>844</v>
      </c>
      <c r="F4" s="315"/>
      <c r="G4" s="314" t="s">
        <v>845</v>
      </c>
    </row>
    <row r="5" spans="2:7" ht="48" customHeight="1" x14ac:dyDescent="0.3">
      <c r="B5" s="310">
        <f>+Reporte!C5</f>
        <v>0</v>
      </c>
      <c r="C5" s="264"/>
      <c r="D5" s="316">
        <f>+Reporte!F5</f>
        <v>0</v>
      </c>
      <c r="E5" s="264"/>
      <c r="F5" s="317"/>
      <c r="G5" s="349">
        <f>+Reporte!K5</f>
        <v>0</v>
      </c>
    </row>
    <row r="6" spans="2:7" ht="15" thickBot="1" x14ac:dyDescent="0.35"/>
    <row r="7" spans="2:7" ht="18" thickBot="1" x14ac:dyDescent="0.35">
      <c r="B7" s="318" t="s">
        <v>893</v>
      </c>
      <c r="C7" s="482"/>
      <c r="D7" s="483"/>
      <c r="E7" s="483"/>
      <c r="F7" s="483"/>
      <c r="G7" s="484"/>
    </row>
    <row r="8" spans="2:7" ht="15" thickBot="1" x14ac:dyDescent="0.35"/>
    <row r="9" spans="2:7" ht="17.399999999999999" x14ac:dyDescent="0.3">
      <c r="B9" s="319" t="s">
        <v>862</v>
      </c>
      <c r="C9" s="320"/>
      <c r="D9" s="320"/>
      <c r="E9" s="320"/>
      <c r="F9" s="321"/>
      <c r="G9" s="322" t="s">
        <v>863</v>
      </c>
    </row>
    <row r="10" spans="2:7" ht="56.25" customHeight="1" x14ac:dyDescent="0.3">
      <c r="B10" s="485"/>
      <c r="C10" s="486"/>
      <c r="D10" s="486"/>
      <c r="E10" s="486"/>
      <c r="F10" s="487"/>
      <c r="G10" s="323"/>
    </row>
    <row r="11" spans="2:7" ht="56.25" customHeight="1" x14ac:dyDescent="0.3">
      <c r="B11" s="485"/>
      <c r="C11" s="486"/>
      <c r="D11" s="486"/>
      <c r="E11" s="486"/>
      <c r="F11" s="487"/>
      <c r="G11" s="323"/>
    </row>
    <row r="12" spans="2:7" ht="56.25" customHeight="1" x14ac:dyDescent="0.3">
      <c r="B12" s="485"/>
      <c r="C12" s="486"/>
      <c r="D12" s="486"/>
      <c r="E12" s="486"/>
      <c r="F12" s="487"/>
      <c r="G12" s="323"/>
    </row>
    <row r="13" spans="2:7" ht="56.25" customHeight="1" x14ac:dyDescent="0.3">
      <c r="B13" s="485"/>
      <c r="C13" s="486"/>
      <c r="D13" s="486"/>
      <c r="E13" s="486"/>
      <c r="F13" s="487"/>
      <c r="G13" s="323"/>
    </row>
    <row r="14" spans="2:7" ht="56.25" customHeight="1" x14ac:dyDescent="0.3">
      <c r="B14" s="485"/>
      <c r="C14" s="486"/>
      <c r="D14" s="486"/>
      <c r="E14" s="486"/>
      <c r="F14" s="487"/>
      <c r="G14" s="323"/>
    </row>
    <row r="15" spans="2:7" ht="56.25" customHeight="1" x14ac:dyDescent="0.3">
      <c r="B15" s="485"/>
      <c r="C15" s="486"/>
      <c r="D15" s="486"/>
      <c r="E15" s="486"/>
      <c r="F15" s="487"/>
      <c r="G15" s="323"/>
    </row>
    <row r="16" spans="2:7" ht="56.25" customHeight="1" x14ac:dyDescent="0.3">
      <c r="B16" s="485"/>
      <c r="C16" s="486"/>
      <c r="D16" s="486"/>
      <c r="E16" s="486"/>
      <c r="F16" s="487"/>
      <c r="G16" s="323"/>
    </row>
    <row r="17" spans="2:7" ht="56.25" customHeight="1" x14ac:dyDescent="0.3">
      <c r="B17" s="350"/>
      <c r="C17" s="351"/>
      <c r="D17" s="351"/>
      <c r="E17" s="351"/>
      <c r="F17" s="352"/>
      <c r="G17" s="323"/>
    </row>
    <row r="18" spans="2:7" ht="56.25" customHeight="1" x14ac:dyDescent="0.3">
      <c r="B18" s="350"/>
      <c r="C18" s="351"/>
      <c r="D18" s="351"/>
      <c r="E18" s="351"/>
      <c r="F18" s="352"/>
      <c r="G18" s="323"/>
    </row>
    <row r="19" spans="2:7" ht="56.25" customHeight="1" x14ac:dyDescent="0.3">
      <c r="B19" s="350"/>
      <c r="C19" s="351"/>
      <c r="D19" s="351"/>
      <c r="E19" s="351"/>
      <c r="F19" s="352"/>
      <c r="G19" s="323"/>
    </row>
    <row r="20" spans="2:7" ht="56.25" customHeight="1" x14ac:dyDescent="0.3">
      <c r="B20" s="485"/>
      <c r="C20" s="486"/>
      <c r="D20" s="486"/>
      <c r="E20" s="486"/>
      <c r="F20" s="487"/>
      <c r="G20" s="323"/>
    </row>
    <row r="21" spans="2:7" ht="18.600000000000001" x14ac:dyDescent="0.3">
      <c r="B21" s="475" t="s">
        <v>898</v>
      </c>
      <c r="C21" s="476"/>
      <c r="D21" s="476"/>
      <c r="E21" s="476"/>
      <c r="F21" s="476"/>
      <c r="G21" s="477"/>
    </row>
    <row r="22" spans="2:7" ht="40.5" customHeight="1" thickBot="1" x14ac:dyDescent="0.35">
      <c r="B22" s="478" t="s">
        <v>899</v>
      </c>
      <c r="C22" s="479"/>
      <c r="D22" s="479"/>
      <c r="E22" s="479"/>
      <c r="F22" s="479"/>
      <c r="G22" s="480"/>
    </row>
  </sheetData>
  <mergeCells count="13">
    <mergeCell ref="B21:G21"/>
    <mergeCell ref="B22:G22"/>
    <mergeCell ref="C2:F2"/>
    <mergeCell ref="B3:G3"/>
    <mergeCell ref="C7:G7"/>
    <mergeCell ref="B10:F10"/>
    <mergeCell ref="B11:F11"/>
    <mergeCell ref="B20:F20"/>
    <mergeCell ref="B12:F12"/>
    <mergeCell ref="B13:F13"/>
    <mergeCell ref="B14:F14"/>
    <mergeCell ref="B15:F15"/>
    <mergeCell ref="B16:F16"/>
  </mergeCells>
  <pageMargins left="0.26" right="0.28000000000000003" top="0.74803149606299213" bottom="0.74803149606299213" header="0.31496062992125984" footer="0.31496062992125984"/>
  <pageSetup scale="75" orientation="portrait" horizontalDpi="20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AS71"/>
  <sheetViews>
    <sheetView tabSelected="1" zoomScale="70" zoomScaleNormal="70" workbookViewId="0">
      <selection activeCell="B2" sqref="B2"/>
    </sheetView>
  </sheetViews>
  <sheetFormatPr baseColWidth="10" defaultColWidth="11.44140625" defaultRowHeight="14.4" x14ac:dyDescent="0.3"/>
  <cols>
    <col min="1" max="1" width="3" style="148" customWidth="1"/>
    <col min="2" max="2" width="54.44140625" style="148" customWidth="1"/>
    <col min="3" max="3" width="52.6640625" style="148" customWidth="1"/>
    <col min="4" max="4" width="48.44140625" style="148" customWidth="1"/>
    <col min="5" max="45" width="47.6640625" style="148" customWidth="1"/>
    <col min="46" max="16384" width="11.44140625" style="148"/>
  </cols>
  <sheetData>
    <row r="1" spans="2:45" s="186" customFormat="1" ht="15" thickBot="1" x14ac:dyDescent="0.35"/>
    <row r="2" spans="2:45" ht="33.75" customHeight="1" thickTop="1" thickBot="1" x14ac:dyDescent="0.35">
      <c r="B2" s="198" t="s">
        <v>758</v>
      </c>
      <c r="C2" s="356"/>
      <c r="D2" s="357"/>
      <c r="E2" s="187"/>
    </row>
    <row r="3" spans="2:45" ht="33.75" customHeight="1" thickTop="1" thickBot="1" x14ac:dyDescent="0.35">
      <c r="B3" s="199" t="s">
        <v>759</v>
      </c>
      <c r="C3" s="358"/>
      <c r="D3" s="359"/>
      <c r="E3" s="187"/>
    </row>
    <row r="4" spans="2:45" ht="33.75" customHeight="1" thickTop="1" thickBot="1" x14ac:dyDescent="0.35">
      <c r="B4" s="199" t="s">
        <v>760</v>
      </c>
      <c r="C4" s="360"/>
      <c r="D4" s="361"/>
      <c r="E4" s="188"/>
    </row>
    <row r="5" spans="2:45" ht="33.75" customHeight="1" thickTop="1" thickBot="1" x14ac:dyDescent="0.35">
      <c r="B5" s="199"/>
      <c r="C5" s="203" t="s">
        <v>488</v>
      </c>
      <c r="D5" s="203" t="s">
        <v>489</v>
      </c>
      <c r="E5" s="203" t="s">
        <v>490</v>
      </c>
      <c r="F5" s="203" t="s">
        <v>491</v>
      </c>
      <c r="G5" s="203" t="s">
        <v>492</v>
      </c>
      <c r="H5" s="203" t="s">
        <v>493</v>
      </c>
      <c r="I5" s="203" t="s">
        <v>494</v>
      </c>
      <c r="J5" s="203" t="s">
        <v>495</v>
      </c>
      <c r="K5" s="203" t="s">
        <v>496</v>
      </c>
      <c r="L5" s="203" t="s">
        <v>497</v>
      </c>
      <c r="M5" s="203" t="s">
        <v>498</v>
      </c>
      <c r="N5" s="203" t="s">
        <v>499</v>
      </c>
      <c r="O5" s="203" t="s">
        <v>500</v>
      </c>
      <c r="P5" s="203" t="s">
        <v>501</v>
      </c>
      <c r="Q5" s="203" t="s">
        <v>502</v>
      </c>
      <c r="R5" s="203" t="s">
        <v>503</v>
      </c>
      <c r="S5" s="203" t="s">
        <v>504</v>
      </c>
      <c r="T5" s="203" t="s">
        <v>505</v>
      </c>
      <c r="U5" s="203" t="s">
        <v>506</v>
      </c>
      <c r="V5" s="203" t="s">
        <v>507</v>
      </c>
      <c r="W5" s="203" t="s">
        <v>820</v>
      </c>
      <c r="X5" s="203" t="s">
        <v>821</v>
      </c>
      <c r="Y5" s="203" t="s">
        <v>822</v>
      </c>
      <c r="Z5" s="203" t="s">
        <v>823</v>
      </c>
      <c r="AA5" s="203" t="s">
        <v>824</v>
      </c>
      <c r="AB5" s="203" t="s">
        <v>825</v>
      </c>
      <c r="AC5" s="203" t="s">
        <v>826</v>
      </c>
      <c r="AD5" s="203" t="s">
        <v>827</v>
      </c>
      <c r="AE5" s="203" t="s">
        <v>828</v>
      </c>
      <c r="AF5" s="203" t="s">
        <v>829</v>
      </c>
      <c r="AG5" s="203" t="s">
        <v>830</v>
      </c>
      <c r="AH5" s="203" t="s">
        <v>831</v>
      </c>
      <c r="AI5" s="203" t="s">
        <v>832</v>
      </c>
      <c r="AJ5" s="203" t="s">
        <v>833</v>
      </c>
      <c r="AK5" s="203" t="s">
        <v>834</v>
      </c>
      <c r="AL5" s="203" t="s">
        <v>835</v>
      </c>
      <c r="AM5" s="203" t="s">
        <v>836</v>
      </c>
      <c r="AN5" s="203" t="s">
        <v>837</v>
      </c>
      <c r="AO5" s="203" t="s">
        <v>838</v>
      </c>
      <c r="AP5" s="203" t="s">
        <v>839</v>
      </c>
      <c r="AQ5" s="203" t="s">
        <v>840</v>
      </c>
      <c r="AR5" s="203" t="s">
        <v>841</v>
      </c>
      <c r="AS5" s="203" t="s">
        <v>842</v>
      </c>
    </row>
    <row r="6" spans="2:45" ht="77.25" customHeight="1" thickTop="1" thickBot="1" x14ac:dyDescent="0.35">
      <c r="B6" s="200" t="s">
        <v>477</v>
      </c>
      <c r="C6" s="267"/>
      <c r="D6" s="267"/>
      <c r="E6" s="267"/>
      <c r="F6" s="267"/>
      <c r="G6" s="267"/>
      <c r="H6" s="267"/>
      <c r="I6" s="267"/>
      <c r="J6" s="267"/>
      <c r="K6" s="267"/>
      <c r="L6" s="267"/>
      <c r="M6" s="267"/>
      <c r="N6" s="267"/>
      <c r="O6" s="267"/>
      <c r="P6" s="267"/>
      <c r="Q6" s="267" t="s">
        <v>486</v>
      </c>
      <c r="R6" s="267" t="s">
        <v>486</v>
      </c>
      <c r="S6" s="267" t="s">
        <v>486</v>
      </c>
      <c r="T6" s="267" t="s">
        <v>486</v>
      </c>
      <c r="U6" s="267" t="s">
        <v>486</v>
      </c>
      <c r="V6" s="267" t="s">
        <v>486</v>
      </c>
      <c r="W6" s="267" t="s">
        <v>486</v>
      </c>
      <c r="X6" s="267" t="s">
        <v>486</v>
      </c>
      <c r="Y6" s="267" t="s">
        <v>486</v>
      </c>
      <c r="Z6" s="267" t="s">
        <v>486</v>
      </c>
      <c r="AA6" s="267" t="s">
        <v>486</v>
      </c>
      <c r="AB6" s="267" t="s">
        <v>486</v>
      </c>
      <c r="AC6" s="267" t="s">
        <v>486</v>
      </c>
      <c r="AD6" s="267" t="s">
        <v>486</v>
      </c>
      <c r="AE6" s="267" t="s">
        <v>486</v>
      </c>
      <c r="AF6" s="267" t="s">
        <v>486</v>
      </c>
      <c r="AG6" s="267" t="s">
        <v>486</v>
      </c>
      <c r="AH6" s="267" t="s">
        <v>486</v>
      </c>
      <c r="AI6" s="267" t="s">
        <v>486</v>
      </c>
      <c r="AJ6" s="267" t="s">
        <v>486</v>
      </c>
      <c r="AK6" s="267" t="s">
        <v>486</v>
      </c>
      <c r="AL6" s="267" t="s">
        <v>486</v>
      </c>
      <c r="AM6" s="267" t="s">
        <v>486</v>
      </c>
      <c r="AN6" s="267" t="s">
        <v>486</v>
      </c>
      <c r="AO6" s="267" t="s">
        <v>486</v>
      </c>
      <c r="AP6" s="267" t="s">
        <v>486</v>
      </c>
      <c r="AQ6" s="267" t="s">
        <v>486</v>
      </c>
      <c r="AR6" s="267" t="s">
        <v>486</v>
      </c>
      <c r="AS6" s="267" t="s">
        <v>486</v>
      </c>
    </row>
    <row r="7" spans="2:45" ht="102.75" customHeight="1" thickTop="1" thickBot="1" x14ac:dyDescent="0.35">
      <c r="B7" s="201" t="s">
        <v>879</v>
      </c>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row>
    <row r="8" spans="2:45" ht="15" customHeight="1" thickTop="1" thickBot="1" x14ac:dyDescent="0.35">
      <c r="B8" s="190"/>
      <c r="C8" s="338"/>
      <c r="D8" s="338"/>
      <c r="E8" s="339"/>
    </row>
    <row r="9" spans="2:45" ht="107.25" customHeight="1" thickTop="1" thickBot="1" x14ac:dyDescent="0.35">
      <c r="B9" s="201" t="s">
        <v>487</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row>
    <row r="10" spans="2:45" ht="15" customHeight="1" thickTop="1" thickBot="1" x14ac:dyDescent="0.4">
      <c r="B10" s="190"/>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row>
    <row r="11" spans="2:45" ht="122.25" customHeight="1" thickTop="1" thickBot="1" x14ac:dyDescent="0.35">
      <c r="B11" s="202" t="s">
        <v>880</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row>
    <row r="12" spans="2:45" ht="15" customHeight="1" thickTop="1" thickBot="1" x14ac:dyDescent="0.4">
      <c r="B12" s="191"/>
      <c r="C12" s="269"/>
      <c r="D12" s="269"/>
      <c r="E12" s="270"/>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row>
    <row r="13" spans="2:45" ht="69.900000000000006" customHeight="1" thickTop="1" thickBot="1" x14ac:dyDescent="0.35">
      <c r="B13" s="201" t="s">
        <v>476</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row>
    <row r="14" spans="2:45" ht="15" customHeight="1" thickTop="1" thickBot="1" x14ac:dyDescent="0.4">
      <c r="B14" s="193"/>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row>
    <row r="15" spans="2:45" ht="69.900000000000006" customHeight="1" thickTop="1" thickBot="1" x14ac:dyDescent="0.35">
      <c r="B15" s="201" t="s">
        <v>1</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row>
    <row r="16" spans="2:45" ht="15" customHeight="1" thickTop="1" thickBot="1" x14ac:dyDescent="0.4">
      <c r="B16" s="193"/>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row>
    <row r="17" spans="2:45" ht="69.900000000000006" customHeight="1" thickTop="1" thickBot="1" x14ac:dyDescent="0.35">
      <c r="B17" s="201" t="s">
        <v>475</v>
      </c>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row>
    <row r="18" spans="2:45" ht="15.75" customHeight="1" thickTop="1" thickBot="1" x14ac:dyDescent="0.4">
      <c r="B18" s="192"/>
      <c r="C18" s="271"/>
      <c r="D18" s="271"/>
      <c r="E18" s="270"/>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row>
    <row r="19" spans="2:45" ht="41.25" customHeight="1" thickTop="1" thickBot="1" x14ac:dyDescent="0.35">
      <c r="B19" s="201" t="s">
        <v>334</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row>
    <row r="20" spans="2:45" ht="15" customHeight="1" thickTop="1" thickBot="1" x14ac:dyDescent="0.4">
      <c r="B20" s="192"/>
      <c r="C20" s="192"/>
      <c r="D20" s="192"/>
      <c r="E20" s="189"/>
    </row>
    <row r="21" spans="2:45" ht="41.25" customHeight="1" thickTop="1" thickBot="1" x14ac:dyDescent="0.35">
      <c r="B21" s="201" t="s">
        <v>344</v>
      </c>
      <c r="C21" s="272" t="s">
        <v>344</v>
      </c>
      <c r="D21" s="272" t="s">
        <v>344</v>
      </c>
      <c r="E21" s="272" t="s">
        <v>344</v>
      </c>
      <c r="F21" s="272" t="s">
        <v>344</v>
      </c>
      <c r="G21" s="272" t="s">
        <v>344</v>
      </c>
      <c r="H21" s="272" t="s">
        <v>344</v>
      </c>
      <c r="I21" s="272" t="s">
        <v>344</v>
      </c>
      <c r="J21" s="272" t="s">
        <v>344</v>
      </c>
      <c r="K21" s="272" t="s">
        <v>344</v>
      </c>
      <c r="L21" s="272" t="s">
        <v>344</v>
      </c>
      <c r="M21" s="272" t="s">
        <v>344</v>
      </c>
      <c r="N21" s="272" t="s">
        <v>344</v>
      </c>
      <c r="O21" s="272" t="s">
        <v>344</v>
      </c>
      <c r="P21" s="272" t="s">
        <v>344</v>
      </c>
      <c r="Q21" s="272" t="s">
        <v>344</v>
      </c>
      <c r="R21" s="272" t="s">
        <v>344</v>
      </c>
      <c r="S21" s="272" t="s">
        <v>344</v>
      </c>
      <c r="T21" s="272" t="s">
        <v>344</v>
      </c>
      <c r="U21" s="272" t="s">
        <v>344</v>
      </c>
      <c r="V21" s="272" t="s">
        <v>344</v>
      </c>
      <c r="W21" s="272" t="s">
        <v>344</v>
      </c>
      <c r="X21" s="272" t="s">
        <v>344</v>
      </c>
      <c r="Y21" s="272" t="s">
        <v>344</v>
      </c>
      <c r="Z21" s="272" t="s">
        <v>344</v>
      </c>
      <c r="AA21" s="272" t="s">
        <v>344</v>
      </c>
      <c r="AB21" s="272" t="s">
        <v>344</v>
      </c>
      <c r="AC21" s="272" t="s">
        <v>344</v>
      </c>
      <c r="AD21" s="272" t="s">
        <v>344</v>
      </c>
      <c r="AE21" s="272" t="s">
        <v>344</v>
      </c>
      <c r="AF21" s="272" t="s">
        <v>344</v>
      </c>
      <c r="AG21" s="272" t="s">
        <v>344</v>
      </c>
      <c r="AH21" s="272" t="s">
        <v>344</v>
      </c>
      <c r="AI21" s="272" t="s">
        <v>344</v>
      </c>
      <c r="AJ21" s="272" t="s">
        <v>344</v>
      </c>
      <c r="AK21" s="272" t="s">
        <v>344</v>
      </c>
      <c r="AL21" s="272" t="s">
        <v>344</v>
      </c>
      <c r="AM21" s="272" t="s">
        <v>344</v>
      </c>
      <c r="AN21" s="272" t="s">
        <v>344</v>
      </c>
      <c r="AO21" s="272" t="s">
        <v>344</v>
      </c>
      <c r="AP21" s="272" t="s">
        <v>344</v>
      </c>
      <c r="AQ21" s="272" t="s">
        <v>344</v>
      </c>
      <c r="AR21" s="272" t="s">
        <v>344</v>
      </c>
      <c r="AS21" s="272" t="s">
        <v>344</v>
      </c>
    </row>
    <row r="22" spans="2:45" s="205" customFormat="1" ht="15" customHeight="1" thickTop="1" thickBot="1" x14ac:dyDescent="0.4">
      <c r="B22" s="206"/>
      <c r="C22" s="262" t="str">
        <f t="shared" ref="C22:G22" si="0">MID(C21,1,1)</f>
        <v>A</v>
      </c>
      <c r="D22" s="262" t="str">
        <f t="shared" si="0"/>
        <v>A</v>
      </c>
      <c r="E22" s="262" t="str">
        <f t="shared" si="0"/>
        <v>A</v>
      </c>
      <c r="F22" s="262" t="str">
        <f t="shared" si="0"/>
        <v>A</v>
      </c>
      <c r="G22" s="262" t="str">
        <f t="shared" si="0"/>
        <v>A</v>
      </c>
      <c r="H22" s="262" t="str">
        <f t="shared" ref="H22:V22" si="1">MID(H21,1,1)</f>
        <v>A</v>
      </c>
      <c r="I22" s="262" t="str">
        <f t="shared" si="1"/>
        <v>A</v>
      </c>
      <c r="J22" s="262" t="str">
        <f t="shared" si="1"/>
        <v>A</v>
      </c>
      <c r="K22" s="262" t="str">
        <f t="shared" si="1"/>
        <v>A</v>
      </c>
      <c r="L22" s="262" t="str">
        <f t="shared" si="1"/>
        <v>A</v>
      </c>
      <c r="M22" s="262" t="str">
        <f t="shared" si="1"/>
        <v>A</v>
      </c>
      <c r="N22" s="262" t="str">
        <f t="shared" si="1"/>
        <v>A</v>
      </c>
      <c r="O22" s="262" t="str">
        <f t="shared" si="1"/>
        <v>A</v>
      </c>
      <c r="P22" s="262" t="str">
        <f t="shared" si="1"/>
        <v>A</v>
      </c>
      <c r="Q22" s="262" t="str">
        <f t="shared" si="1"/>
        <v>A</v>
      </c>
      <c r="R22" s="262" t="str">
        <f t="shared" si="1"/>
        <v>A</v>
      </c>
      <c r="S22" s="262" t="str">
        <f t="shared" si="1"/>
        <v>A</v>
      </c>
      <c r="T22" s="262" t="str">
        <f t="shared" si="1"/>
        <v>A</v>
      </c>
      <c r="U22" s="262" t="str">
        <f t="shared" si="1"/>
        <v>A</v>
      </c>
      <c r="V22" s="262" t="str">
        <f t="shared" si="1"/>
        <v>A</v>
      </c>
      <c r="W22" s="262" t="str">
        <f t="shared" ref="W22:AS22" si="2">MID(W21,1,1)</f>
        <v>A</v>
      </c>
      <c r="X22" s="262" t="str">
        <f t="shared" si="2"/>
        <v>A</v>
      </c>
      <c r="Y22" s="262" t="str">
        <f t="shared" si="2"/>
        <v>A</v>
      </c>
      <c r="Z22" s="262" t="str">
        <f t="shared" si="2"/>
        <v>A</v>
      </c>
      <c r="AA22" s="262" t="str">
        <f t="shared" si="2"/>
        <v>A</v>
      </c>
      <c r="AB22" s="262" t="str">
        <f t="shared" si="2"/>
        <v>A</v>
      </c>
      <c r="AC22" s="262" t="str">
        <f t="shared" si="2"/>
        <v>A</v>
      </c>
      <c r="AD22" s="262" t="str">
        <f t="shared" si="2"/>
        <v>A</v>
      </c>
      <c r="AE22" s="262" t="str">
        <f t="shared" si="2"/>
        <v>A</v>
      </c>
      <c r="AF22" s="262" t="str">
        <f t="shared" si="2"/>
        <v>A</v>
      </c>
      <c r="AG22" s="262" t="str">
        <f t="shared" si="2"/>
        <v>A</v>
      </c>
      <c r="AH22" s="262" t="str">
        <f t="shared" si="2"/>
        <v>A</v>
      </c>
      <c r="AI22" s="262" t="str">
        <f t="shared" si="2"/>
        <v>A</v>
      </c>
      <c r="AJ22" s="262" t="str">
        <f t="shared" si="2"/>
        <v>A</v>
      </c>
      <c r="AK22" s="262" t="str">
        <f t="shared" si="2"/>
        <v>A</v>
      </c>
      <c r="AL22" s="262" t="str">
        <f t="shared" si="2"/>
        <v>A</v>
      </c>
      <c r="AM22" s="262" t="str">
        <f t="shared" si="2"/>
        <v>A</v>
      </c>
      <c r="AN22" s="262" t="str">
        <f t="shared" si="2"/>
        <v>A</v>
      </c>
      <c r="AO22" s="262" t="str">
        <f t="shared" si="2"/>
        <v>A</v>
      </c>
      <c r="AP22" s="262" t="str">
        <f t="shared" si="2"/>
        <v>A</v>
      </c>
      <c r="AQ22" s="262" t="str">
        <f t="shared" si="2"/>
        <v>A</v>
      </c>
      <c r="AR22" s="262" t="str">
        <f t="shared" si="2"/>
        <v>A</v>
      </c>
      <c r="AS22" s="262" t="str">
        <f t="shared" si="2"/>
        <v>A</v>
      </c>
    </row>
    <row r="23" spans="2:45" ht="41.25" customHeight="1" thickTop="1" thickBot="1" x14ac:dyDescent="0.35">
      <c r="B23" s="201" t="s">
        <v>374</v>
      </c>
      <c r="C23" s="272" t="s">
        <v>354</v>
      </c>
      <c r="D23" s="272" t="s">
        <v>354</v>
      </c>
      <c r="E23" s="272" t="s">
        <v>354</v>
      </c>
      <c r="F23" s="272" t="s">
        <v>354</v>
      </c>
      <c r="G23" s="272" t="s">
        <v>354</v>
      </c>
      <c r="H23" s="272" t="s">
        <v>354</v>
      </c>
      <c r="I23" s="272" t="s">
        <v>354</v>
      </c>
      <c r="J23" s="272" t="s">
        <v>354</v>
      </c>
      <c r="K23" s="272" t="s">
        <v>354</v>
      </c>
      <c r="L23" s="272" t="s">
        <v>354</v>
      </c>
      <c r="M23" s="272" t="s">
        <v>354</v>
      </c>
      <c r="N23" s="272" t="s">
        <v>354</v>
      </c>
      <c r="O23" s="272" t="s">
        <v>354</v>
      </c>
      <c r="P23" s="272" t="s">
        <v>354</v>
      </c>
      <c r="Q23" s="272" t="s">
        <v>354</v>
      </c>
      <c r="R23" s="272" t="s">
        <v>354</v>
      </c>
      <c r="S23" s="272" t="s">
        <v>354</v>
      </c>
      <c r="T23" s="272" t="s">
        <v>354</v>
      </c>
      <c r="U23" s="272" t="s">
        <v>354</v>
      </c>
      <c r="V23" s="272" t="s">
        <v>354</v>
      </c>
      <c r="W23" s="272" t="s">
        <v>354</v>
      </c>
      <c r="X23" s="272" t="s">
        <v>354</v>
      </c>
      <c r="Y23" s="272" t="s">
        <v>354</v>
      </c>
      <c r="Z23" s="272" t="s">
        <v>354</v>
      </c>
      <c r="AA23" s="272" t="s">
        <v>354</v>
      </c>
      <c r="AB23" s="272" t="s">
        <v>354</v>
      </c>
      <c r="AC23" s="272" t="s">
        <v>354</v>
      </c>
      <c r="AD23" s="272" t="s">
        <v>354</v>
      </c>
      <c r="AE23" s="272" t="s">
        <v>354</v>
      </c>
      <c r="AF23" s="272" t="s">
        <v>354</v>
      </c>
      <c r="AG23" s="272" t="s">
        <v>354</v>
      </c>
      <c r="AH23" s="272" t="s">
        <v>354</v>
      </c>
      <c r="AI23" s="272" t="s">
        <v>354</v>
      </c>
      <c r="AJ23" s="272" t="s">
        <v>354</v>
      </c>
      <c r="AK23" s="272" t="s">
        <v>354</v>
      </c>
      <c r="AL23" s="272" t="s">
        <v>354</v>
      </c>
      <c r="AM23" s="272" t="s">
        <v>354</v>
      </c>
      <c r="AN23" s="272" t="s">
        <v>354</v>
      </c>
      <c r="AO23" s="272" t="s">
        <v>354</v>
      </c>
      <c r="AP23" s="272" t="s">
        <v>354</v>
      </c>
      <c r="AQ23" s="272" t="s">
        <v>354</v>
      </c>
      <c r="AR23" s="272" t="s">
        <v>354</v>
      </c>
      <c r="AS23" s="272" t="s">
        <v>354</v>
      </c>
    </row>
    <row r="24" spans="2:45" ht="15" customHeight="1" thickTop="1" x14ac:dyDescent="0.35">
      <c r="B24" s="192"/>
      <c r="C24" s="207" t="str">
        <f>MID(C23,1,1)</f>
        <v>A</v>
      </c>
      <c r="D24" s="207" t="str">
        <f t="shared" ref="D24:V24" si="3">MID(D23,1,1)</f>
        <v>A</v>
      </c>
      <c r="E24" s="207" t="str">
        <f t="shared" si="3"/>
        <v>A</v>
      </c>
      <c r="F24" s="207" t="str">
        <f t="shared" si="3"/>
        <v>A</v>
      </c>
      <c r="G24" s="207" t="str">
        <f t="shared" si="3"/>
        <v>A</v>
      </c>
      <c r="H24" s="207" t="str">
        <f t="shared" si="3"/>
        <v>A</v>
      </c>
      <c r="I24" s="207" t="str">
        <f t="shared" si="3"/>
        <v>A</v>
      </c>
      <c r="J24" s="207" t="str">
        <f t="shared" si="3"/>
        <v>A</v>
      </c>
      <c r="K24" s="207" t="str">
        <f t="shared" si="3"/>
        <v>A</v>
      </c>
      <c r="L24" s="207" t="str">
        <f t="shared" si="3"/>
        <v>A</v>
      </c>
      <c r="M24" s="207" t="str">
        <f t="shared" si="3"/>
        <v>A</v>
      </c>
      <c r="N24" s="207" t="str">
        <f t="shared" si="3"/>
        <v>A</v>
      </c>
      <c r="O24" s="207" t="str">
        <f t="shared" si="3"/>
        <v>A</v>
      </c>
      <c r="P24" s="207" t="str">
        <f t="shared" si="3"/>
        <v>A</v>
      </c>
      <c r="Q24" s="207" t="str">
        <f t="shared" si="3"/>
        <v>A</v>
      </c>
      <c r="R24" s="207" t="str">
        <f t="shared" si="3"/>
        <v>A</v>
      </c>
      <c r="S24" s="207" t="str">
        <f t="shared" si="3"/>
        <v>A</v>
      </c>
      <c r="T24" s="207" t="str">
        <f t="shared" si="3"/>
        <v>A</v>
      </c>
      <c r="U24" s="207" t="str">
        <f t="shared" si="3"/>
        <v>A</v>
      </c>
      <c r="V24" s="207" t="str">
        <f t="shared" si="3"/>
        <v>A</v>
      </c>
      <c r="W24" s="207" t="str">
        <f t="shared" ref="W24:AS24" si="4">MID(W23,1,1)</f>
        <v>A</v>
      </c>
      <c r="X24" s="207" t="str">
        <f t="shared" si="4"/>
        <v>A</v>
      </c>
      <c r="Y24" s="207" t="str">
        <f t="shared" si="4"/>
        <v>A</v>
      </c>
      <c r="Z24" s="207" t="str">
        <f t="shared" si="4"/>
        <v>A</v>
      </c>
      <c r="AA24" s="207" t="str">
        <f t="shared" si="4"/>
        <v>A</v>
      </c>
      <c r="AB24" s="207" t="str">
        <f t="shared" si="4"/>
        <v>A</v>
      </c>
      <c r="AC24" s="207" t="str">
        <f t="shared" si="4"/>
        <v>A</v>
      </c>
      <c r="AD24" s="207" t="str">
        <f t="shared" si="4"/>
        <v>A</v>
      </c>
      <c r="AE24" s="207" t="str">
        <f t="shared" si="4"/>
        <v>A</v>
      </c>
      <c r="AF24" s="207" t="str">
        <f t="shared" si="4"/>
        <v>A</v>
      </c>
      <c r="AG24" s="207" t="str">
        <f t="shared" si="4"/>
        <v>A</v>
      </c>
      <c r="AH24" s="207" t="str">
        <f t="shared" si="4"/>
        <v>A</v>
      </c>
      <c r="AI24" s="207" t="str">
        <f t="shared" si="4"/>
        <v>A</v>
      </c>
      <c r="AJ24" s="207" t="str">
        <f t="shared" si="4"/>
        <v>A</v>
      </c>
      <c r="AK24" s="207" t="str">
        <f t="shared" si="4"/>
        <v>A</v>
      </c>
      <c r="AL24" s="207" t="str">
        <f t="shared" si="4"/>
        <v>A</v>
      </c>
      <c r="AM24" s="207" t="str">
        <f t="shared" si="4"/>
        <v>A</v>
      </c>
      <c r="AN24" s="207" t="str">
        <f t="shared" si="4"/>
        <v>A</v>
      </c>
      <c r="AO24" s="207" t="str">
        <f t="shared" si="4"/>
        <v>A</v>
      </c>
      <c r="AP24" s="207" t="str">
        <f t="shared" si="4"/>
        <v>A</v>
      </c>
      <c r="AQ24" s="207" t="str">
        <f t="shared" si="4"/>
        <v>A</v>
      </c>
      <c r="AR24" s="207" t="str">
        <f t="shared" si="4"/>
        <v>A</v>
      </c>
      <c r="AS24" s="207" t="str">
        <f t="shared" si="4"/>
        <v>A</v>
      </c>
    </row>
    <row r="25" spans="2:45" s="205" customFormat="1" ht="15" customHeight="1" thickBot="1" x14ac:dyDescent="0.35">
      <c r="B25" s="208"/>
      <c r="C25" s="209" t="e">
        <f>C22*C24</f>
        <v>#VALUE!</v>
      </c>
      <c r="D25" s="209" t="e">
        <f t="shared" ref="D25:V25" si="5">D22*D24</f>
        <v>#VALUE!</v>
      </c>
      <c r="E25" s="209" t="e">
        <f t="shared" si="5"/>
        <v>#VALUE!</v>
      </c>
      <c r="F25" s="209" t="e">
        <f t="shared" si="5"/>
        <v>#VALUE!</v>
      </c>
      <c r="G25" s="209" t="e">
        <f t="shared" si="5"/>
        <v>#VALUE!</v>
      </c>
      <c r="H25" s="209" t="e">
        <f t="shared" si="5"/>
        <v>#VALUE!</v>
      </c>
      <c r="I25" s="209" t="e">
        <f t="shared" si="5"/>
        <v>#VALUE!</v>
      </c>
      <c r="J25" s="209" t="e">
        <f t="shared" si="5"/>
        <v>#VALUE!</v>
      </c>
      <c r="K25" s="209" t="e">
        <f t="shared" si="5"/>
        <v>#VALUE!</v>
      </c>
      <c r="L25" s="209" t="e">
        <f t="shared" si="5"/>
        <v>#VALUE!</v>
      </c>
      <c r="M25" s="209" t="e">
        <f t="shared" si="5"/>
        <v>#VALUE!</v>
      </c>
      <c r="N25" s="209" t="e">
        <f t="shared" si="5"/>
        <v>#VALUE!</v>
      </c>
      <c r="O25" s="209" t="e">
        <f t="shared" si="5"/>
        <v>#VALUE!</v>
      </c>
      <c r="P25" s="209" t="e">
        <f t="shared" si="5"/>
        <v>#VALUE!</v>
      </c>
      <c r="Q25" s="209" t="e">
        <f t="shared" si="5"/>
        <v>#VALUE!</v>
      </c>
      <c r="R25" s="209" t="e">
        <f t="shared" si="5"/>
        <v>#VALUE!</v>
      </c>
      <c r="S25" s="209" t="e">
        <f t="shared" si="5"/>
        <v>#VALUE!</v>
      </c>
      <c r="T25" s="209" t="e">
        <f t="shared" si="5"/>
        <v>#VALUE!</v>
      </c>
      <c r="U25" s="209" t="e">
        <f t="shared" si="5"/>
        <v>#VALUE!</v>
      </c>
      <c r="V25" s="209" t="e">
        <f t="shared" si="5"/>
        <v>#VALUE!</v>
      </c>
      <c r="W25" s="209" t="e">
        <f t="shared" ref="W25:AS25" si="6">W22*W24</f>
        <v>#VALUE!</v>
      </c>
      <c r="X25" s="209" t="e">
        <f t="shared" si="6"/>
        <v>#VALUE!</v>
      </c>
      <c r="Y25" s="209" t="e">
        <f t="shared" si="6"/>
        <v>#VALUE!</v>
      </c>
      <c r="Z25" s="209" t="e">
        <f t="shared" si="6"/>
        <v>#VALUE!</v>
      </c>
      <c r="AA25" s="209" t="e">
        <f t="shared" si="6"/>
        <v>#VALUE!</v>
      </c>
      <c r="AB25" s="209" t="e">
        <f t="shared" si="6"/>
        <v>#VALUE!</v>
      </c>
      <c r="AC25" s="209" t="e">
        <f t="shared" si="6"/>
        <v>#VALUE!</v>
      </c>
      <c r="AD25" s="209" t="e">
        <f t="shared" si="6"/>
        <v>#VALUE!</v>
      </c>
      <c r="AE25" s="209" t="e">
        <f t="shared" si="6"/>
        <v>#VALUE!</v>
      </c>
      <c r="AF25" s="209" t="e">
        <f t="shared" si="6"/>
        <v>#VALUE!</v>
      </c>
      <c r="AG25" s="209" t="e">
        <f t="shared" si="6"/>
        <v>#VALUE!</v>
      </c>
      <c r="AH25" s="209" t="e">
        <f t="shared" si="6"/>
        <v>#VALUE!</v>
      </c>
      <c r="AI25" s="209" t="e">
        <f t="shared" si="6"/>
        <v>#VALUE!</v>
      </c>
      <c r="AJ25" s="209" t="e">
        <f t="shared" si="6"/>
        <v>#VALUE!</v>
      </c>
      <c r="AK25" s="209" t="e">
        <f t="shared" si="6"/>
        <v>#VALUE!</v>
      </c>
      <c r="AL25" s="209" t="e">
        <f t="shared" si="6"/>
        <v>#VALUE!</v>
      </c>
      <c r="AM25" s="209" t="e">
        <f t="shared" si="6"/>
        <v>#VALUE!</v>
      </c>
      <c r="AN25" s="209" t="e">
        <f t="shared" si="6"/>
        <v>#VALUE!</v>
      </c>
      <c r="AO25" s="209" t="e">
        <f t="shared" si="6"/>
        <v>#VALUE!</v>
      </c>
      <c r="AP25" s="209" t="e">
        <f t="shared" si="6"/>
        <v>#VALUE!</v>
      </c>
      <c r="AQ25" s="209" t="e">
        <f t="shared" si="6"/>
        <v>#VALUE!</v>
      </c>
      <c r="AR25" s="209" t="e">
        <f t="shared" si="6"/>
        <v>#VALUE!</v>
      </c>
      <c r="AS25" s="209" t="e">
        <f t="shared" si="6"/>
        <v>#VALUE!</v>
      </c>
    </row>
    <row r="26" spans="2:45" ht="41.25" customHeight="1" thickTop="1" thickBot="1" x14ac:dyDescent="0.35">
      <c r="B26" s="201" t="s">
        <v>461</v>
      </c>
      <c r="C26" s="263" t="e">
        <f>IF(C25&gt;=15,'Base calculos'!$T$3,IF(C25&gt;=8,'Base calculos'!$T$4,IF(C25&gt;=3,'Base calculos'!$T$5,'Base calculos'!$T$6)))</f>
        <v>#VALUE!</v>
      </c>
      <c r="D26" s="263" t="e">
        <f>IF(D25&gt;=15,'Base calculos'!$T$3,IF(D25&gt;=8,'Base calculos'!$T$4,IF(D25&gt;=3,'Base calculos'!$T$5,'Base calculos'!$T$6)))</f>
        <v>#VALUE!</v>
      </c>
      <c r="E26" s="263" t="e">
        <f>IF(E25&gt;=15,'Base calculos'!$T$3,IF(E25&gt;=8,'Base calculos'!$T$4,IF(E25&gt;=3,'Base calculos'!$T$5,'Base calculos'!$T$6)))</f>
        <v>#VALUE!</v>
      </c>
      <c r="F26" s="263" t="e">
        <f>IF(F25&gt;=15,'Base calculos'!$T$3,IF(F25&gt;=8,'Base calculos'!$T$4,IF(F25&gt;=3,'Base calculos'!$T$5,'Base calculos'!$T$6)))</f>
        <v>#VALUE!</v>
      </c>
      <c r="G26" s="263" t="e">
        <f>IF(G25&gt;=15,'Base calculos'!$T$3,IF(G25&gt;=8,'Base calculos'!$T$4,IF(G25&gt;=3,'Base calculos'!$T$5,'Base calculos'!$T$6)))</f>
        <v>#VALUE!</v>
      </c>
      <c r="H26" s="263" t="e">
        <f>IF(H25&gt;=15,'Base calculos'!$T$3,IF(H25&gt;=8,'Base calculos'!$T$4,IF(H25&gt;=3,'Base calculos'!$T$5,'Base calculos'!$T$6)))</f>
        <v>#VALUE!</v>
      </c>
      <c r="I26" s="263" t="e">
        <f>IF(I25&gt;=15,'Base calculos'!$T$3,IF(I25&gt;=8,'Base calculos'!$T$4,IF(I25&gt;=3,'Base calculos'!$T$5,'Base calculos'!$T$6)))</f>
        <v>#VALUE!</v>
      </c>
      <c r="J26" s="263" t="e">
        <f>IF(J25&gt;=15,'Base calculos'!$T$3,IF(J25&gt;=8,'Base calculos'!$T$4,IF(J25&gt;=3,'Base calculos'!$T$5,'Base calculos'!$T$6)))</f>
        <v>#VALUE!</v>
      </c>
      <c r="K26" s="263" t="e">
        <f>IF(K25&gt;=15,'Base calculos'!$T$3,IF(K25&gt;=8,'Base calculos'!$T$4,IF(K25&gt;=3,'Base calculos'!$T$5,'Base calculos'!$T$6)))</f>
        <v>#VALUE!</v>
      </c>
      <c r="L26" s="263" t="e">
        <f>IF(L25&gt;=15,'Base calculos'!$T$3,IF(L25&gt;=8,'Base calculos'!$T$4,IF(L25&gt;=3,'Base calculos'!$T$5,'Base calculos'!$T$6)))</f>
        <v>#VALUE!</v>
      </c>
      <c r="M26" s="263" t="e">
        <f>IF(M25&gt;=15,'Base calculos'!$T$3,IF(M25&gt;=8,'Base calculos'!$T$4,IF(M25&gt;=3,'Base calculos'!$T$5,'Base calculos'!$T$6)))</f>
        <v>#VALUE!</v>
      </c>
      <c r="N26" s="263" t="e">
        <f>IF(N25&gt;=15,'Base calculos'!$T$3,IF(N25&gt;=8,'Base calculos'!$T$4,IF(N25&gt;=3,'Base calculos'!$T$5,'Base calculos'!$T$6)))</f>
        <v>#VALUE!</v>
      </c>
      <c r="O26" s="263" t="e">
        <f>IF(O25&gt;=15,'Base calculos'!$T$3,IF(O25&gt;=8,'Base calculos'!$T$4,IF(O25&gt;=3,'Base calculos'!$T$5,'Base calculos'!$T$6)))</f>
        <v>#VALUE!</v>
      </c>
      <c r="P26" s="263" t="e">
        <f>IF(P25&gt;=15,'Base calculos'!$T$3,IF(P25&gt;=8,'Base calculos'!$T$4,IF(P25&gt;=3,'Base calculos'!$T$5,'Base calculos'!$T$6)))</f>
        <v>#VALUE!</v>
      </c>
      <c r="Q26" s="263" t="e">
        <f>IF(Q25&gt;=15,'Base calculos'!$T$3,IF(Q25&gt;=8,'Base calculos'!$T$4,IF(Q25&gt;=3,'Base calculos'!$T$5,'Base calculos'!$T$6)))</f>
        <v>#VALUE!</v>
      </c>
      <c r="R26" s="263" t="e">
        <f>IF(R25&gt;=15,'Base calculos'!$T$3,IF(R25&gt;=8,'Base calculos'!$T$4,IF(R25&gt;=3,'Base calculos'!$T$5,'Base calculos'!$T$6)))</f>
        <v>#VALUE!</v>
      </c>
      <c r="S26" s="263" t="e">
        <f>IF(S25&gt;=15,'Base calculos'!$T$3,IF(S25&gt;=8,'Base calculos'!$T$4,IF(S25&gt;=3,'Base calculos'!$T$5,'Base calculos'!$T$6)))</f>
        <v>#VALUE!</v>
      </c>
      <c r="T26" s="263" t="e">
        <f>IF(T25&gt;=15,'Base calculos'!$T$3,IF(T25&gt;=8,'Base calculos'!$T$4,IF(T25&gt;=3,'Base calculos'!$T$5,'Base calculos'!$T$6)))</f>
        <v>#VALUE!</v>
      </c>
      <c r="U26" s="263" t="e">
        <f>IF(U25&gt;=15,'Base calculos'!$T$3,IF(U25&gt;=8,'Base calculos'!$T$4,IF(U25&gt;=3,'Base calculos'!$T$5,'Base calculos'!$T$6)))</f>
        <v>#VALUE!</v>
      </c>
      <c r="V26" s="263" t="e">
        <f>IF(V25&gt;=15,'Base calculos'!$T$3,IF(V25&gt;=8,'Base calculos'!$T$4,IF(V25&gt;=3,'Base calculos'!$T$5,'Base calculos'!$T$6)))</f>
        <v>#VALUE!</v>
      </c>
      <c r="W26" s="263" t="e">
        <f>IF(W25&gt;=15,'Base calculos'!$T$3,IF(W25&gt;=8,'Base calculos'!$T$4,IF(W25&gt;=3,'Base calculos'!$T$5,'Base calculos'!$T$6)))</f>
        <v>#VALUE!</v>
      </c>
      <c r="X26" s="263" t="e">
        <f>IF(X25&gt;=15,'Base calculos'!$T$3,IF(X25&gt;=8,'Base calculos'!$T$4,IF(X25&gt;=3,'Base calculos'!$T$5,'Base calculos'!$T$6)))</f>
        <v>#VALUE!</v>
      </c>
      <c r="Y26" s="263" t="e">
        <f>IF(Y25&gt;=15,'Base calculos'!$T$3,IF(Y25&gt;=8,'Base calculos'!$T$4,IF(Y25&gt;=3,'Base calculos'!$T$5,'Base calculos'!$T$6)))</f>
        <v>#VALUE!</v>
      </c>
      <c r="Z26" s="263" t="e">
        <f>IF(Z25&gt;=15,'Base calculos'!$T$3,IF(Z25&gt;=8,'Base calculos'!$T$4,IF(Z25&gt;=3,'Base calculos'!$T$5,'Base calculos'!$T$6)))</f>
        <v>#VALUE!</v>
      </c>
      <c r="AA26" s="263" t="e">
        <f>IF(AA25&gt;=15,'Base calculos'!$T$3,IF(AA25&gt;=8,'Base calculos'!$T$4,IF(AA25&gt;=3,'Base calculos'!$T$5,'Base calculos'!$T$6)))</f>
        <v>#VALUE!</v>
      </c>
      <c r="AB26" s="263" t="e">
        <f>IF(AB25&gt;=15,'Base calculos'!$T$3,IF(AB25&gt;=8,'Base calculos'!$T$4,IF(AB25&gt;=3,'Base calculos'!$T$5,'Base calculos'!$T$6)))</f>
        <v>#VALUE!</v>
      </c>
      <c r="AC26" s="263" t="e">
        <f>IF(AC25&gt;=15,'Base calculos'!$T$3,IF(AC25&gt;=8,'Base calculos'!$T$4,IF(AC25&gt;=3,'Base calculos'!$T$5,'Base calculos'!$T$6)))</f>
        <v>#VALUE!</v>
      </c>
      <c r="AD26" s="263" t="e">
        <f>IF(AD25&gt;=15,'Base calculos'!$T$3,IF(AD25&gt;=8,'Base calculos'!$T$4,IF(AD25&gt;=3,'Base calculos'!$T$5,'Base calculos'!$T$6)))</f>
        <v>#VALUE!</v>
      </c>
      <c r="AE26" s="263" t="e">
        <f>IF(AE25&gt;=15,'Base calculos'!$T$3,IF(AE25&gt;=8,'Base calculos'!$T$4,IF(AE25&gt;=3,'Base calculos'!$T$5,'Base calculos'!$T$6)))</f>
        <v>#VALUE!</v>
      </c>
      <c r="AF26" s="263" t="e">
        <f>IF(AF25&gt;=15,'Base calculos'!$T$3,IF(AF25&gt;=8,'Base calculos'!$T$4,IF(AF25&gt;=3,'Base calculos'!$T$5,'Base calculos'!$T$6)))</f>
        <v>#VALUE!</v>
      </c>
      <c r="AG26" s="263" t="e">
        <f>IF(AG25&gt;=15,'Base calculos'!$T$3,IF(AG25&gt;=8,'Base calculos'!$T$4,IF(AG25&gt;=3,'Base calculos'!$T$5,'Base calculos'!$T$6)))</f>
        <v>#VALUE!</v>
      </c>
      <c r="AH26" s="263" t="e">
        <f>IF(AH25&gt;=15,'Base calculos'!$T$3,IF(AH25&gt;=8,'Base calculos'!$T$4,IF(AH25&gt;=3,'Base calculos'!$T$5,'Base calculos'!$T$6)))</f>
        <v>#VALUE!</v>
      </c>
      <c r="AI26" s="263" t="e">
        <f>IF(AI25&gt;=15,'Base calculos'!$T$3,IF(AI25&gt;=8,'Base calculos'!$T$4,IF(AI25&gt;=3,'Base calculos'!$T$5,'Base calculos'!$T$6)))</f>
        <v>#VALUE!</v>
      </c>
      <c r="AJ26" s="263" t="e">
        <f>IF(AJ25&gt;=15,'Base calculos'!$T$3,IF(AJ25&gt;=8,'Base calculos'!$T$4,IF(AJ25&gt;=3,'Base calculos'!$T$5,'Base calculos'!$T$6)))</f>
        <v>#VALUE!</v>
      </c>
      <c r="AK26" s="263" t="e">
        <f>IF(AK25&gt;=15,'Base calculos'!$T$3,IF(AK25&gt;=8,'Base calculos'!$T$4,IF(AK25&gt;=3,'Base calculos'!$T$5,'Base calculos'!$T$6)))</f>
        <v>#VALUE!</v>
      </c>
      <c r="AL26" s="263" t="e">
        <f>IF(AL25&gt;=15,'Base calculos'!$T$3,IF(AL25&gt;=8,'Base calculos'!$T$4,IF(AL25&gt;=3,'Base calculos'!$T$5,'Base calculos'!$T$6)))</f>
        <v>#VALUE!</v>
      </c>
      <c r="AM26" s="263" t="e">
        <f>IF(AM25&gt;=15,'Base calculos'!$T$3,IF(AM25&gt;=8,'Base calculos'!$T$4,IF(AM25&gt;=3,'Base calculos'!$T$5,'Base calculos'!$T$6)))</f>
        <v>#VALUE!</v>
      </c>
      <c r="AN26" s="263" t="e">
        <f>IF(AN25&gt;=15,'Base calculos'!$T$3,IF(AN25&gt;=8,'Base calculos'!$T$4,IF(AN25&gt;=3,'Base calculos'!$T$5,'Base calculos'!$T$6)))</f>
        <v>#VALUE!</v>
      </c>
      <c r="AO26" s="263" t="e">
        <f>IF(AO25&gt;=15,'Base calculos'!$T$3,IF(AO25&gt;=8,'Base calculos'!$T$4,IF(AO25&gt;=3,'Base calculos'!$T$5,'Base calculos'!$T$6)))</f>
        <v>#VALUE!</v>
      </c>
      <c r="AP26" s="263" t="e">
        <f>IF(AP25&gt;=15,'Base calculos'!$T$3,IF(AP25&gt;=8,'Base calculos'!$T$4,IF(AP25&gt;=3,'Base calculos'!$T$5,'Base calculos'!$T$6)))</f>
        <v>#VALUE!</v>
      </c>
      <c r="AQ26" s="263" t="e">
        <f>IF(AQ25&gt;=15,'Base calculos'!$T$3,IF(AQ25&gt;=8,'Base calculos'!$T$4,IF(AQ25&gt;=3,'Base calculos'!$T$5,'Base calculos'!$T$6)))</f>
        <v>#VALUE!</v>
      </c>
      <c r="AR26" s="263" t="e">
        <f>IF(AR25&gt;=15,'Base calculos'!$T$3,IF(AR25&gt;=8,'Base calculos'!$T$4,IF(AR25&gt;=3,'Base calculos'!$T$5,'Base calculos'!$T$6)))</f>
        <v>#VALUE!</v>
      </c>
      <c r="AS26" s="263" t="e">
        <f>IF(AS25&gt;=15,'Base calculos'!$T$3,IF(AS25&gt;=8,'Base calculos'!$T$4,IF(AS25&gt;=3,'Base calculos'!$T$5,'Base calculos'!$T$6)))</f>
        <v>#VALUE!</v>
      </c>
    </row>
    <row r="27" spans="2:45" ht="15" customHeight="1" thickTop="1" thickBot="1" x14ac:dyDescent="0.35">
      <c r="B27" s="189"/>
      <c r="C27" s="189"/>
      <c r="D27" s="189"/>
      <c r="E27" s="189"/>
    </row>
    <row r="28" spans="2:45" ht="41.25" customHeight="1" thickTop="1" thickBot="1" x14ac:dyDescent="0.35">
      <c r="B28" s="201" t="s">
        <v>373</v>
      </c>
      <c r="C28" s="210" t="e">
        <f>+C22*C24</f>
        <v>#VALUE!</v>
      </c>
      <c r="D28" s="210" t="e">
        <f t="shared" ref="D28:V28" si="7">+D22*D24</f>
        <v>#VALUE!</v>
      </c>
      <c r="E28" s="210" t="e">
        <f t="shared" si="7"/>
        <v>#VALUE!</v>
      </c>
      <c r="F28" s="210" t="e">
        <f t="shared" si="7"/>
        <v>#VALUE!</v>
      </c>
      <c r="G28" s="210" t="e">
        <f t="shared" si="7"/>
        <v>#VALUE!</v>
      </c>
      <c r="H28" s="210" t="e">
        <f t="shared" si="7"/>
        <v>#VALUE!</v>
      </c>
      <c r="I28" s="210" t="e">
        <f t="shared" si="7"/>
        <v>#VALUE!</v>
      </c>
      <c r="J28" s="210" t="e">
        <f t="shared" si="7"/>
        <v>#VALUE!</v>
      </c>
      <c r="K28" s="210" t="e">
        <f t="shared" si="7"/>
        <v>#VALUE!</v>
      </c>
      <c r="L28" s="210" t="e">
        <f t="shared" si="7"/>
        <v>#VALUE!</v>
      </c>
      <c r="M28" s="210" t="e">
        <f t="shared" si="7"/>
        <v>#VALUE!</v>
      </c>
      <c r="N28" s="210" t="e">
        <f t="shared" si="7"/>
        <v>#VALUE!</v>
      </c>
      <c r="O28" s="210" t="e">
        <f t="shared" si="7"/>
        <v>#VALUE!</v>
      </c>
      <c r="P28" s="210" t="e">
        <f t="shared" si="7"/>
        <v>#VALUE!</v>
      </c>
      <c r="Q28" s="210" t="e">
        <f t="shared" si="7"/>
        <v>#VALUE!</v>
      </c>
      <c r="R28" s="210" t="e">
        <f t="shared" si="7"/>
        <v>#VALUE!</v>
      </c>
      <c r="S28" s="210" t="e">
        <f t="shared" si="7"/>
        <v>#VALUE!</v>
      </c>
      <c r="T28" s="210" t="e">
        <f t="shared" si="7"/>
        <v>#VALUE!</v>
      </c>
      <c r="U28" s="210" t="e">
        <f t="shared" si="7"/>
        <v>#VALUE!</v>
      </c>
      <c r="V28" s="210" t="e">
        <f t="shared" si="7"/>
        <v>#VALUE!</v>
      </c>
      <c r="W28" s="210" t="e">
        <f t="shared" ref="W28:AS28" si="8">+W22*W24</f>
        <v>#VALUE!</v>
      </c>
      <c r="X28" s="210" t="e">
        <f t="shared" si="8"/>
        <v>#VALUE!</v>
      </c>
      <c r="Y28" s="210" t="e">
        <f t="shared" si="8"/>
        <v>#VALUE!</v>
      </c>
      <c r="Z28" s="210" t="e">
        <f t="shared" si="8"/>
        <v>#VALUE!</v>
      </c>
      <c r="AA28" s="210" t="e">
        <f t="shared" si="8"/>
        <v>#VALUE!</v>
      </c>
      <c r="AB28" s="210" t="e">
        <f t="shared" si="8"/>
        <v>#VALUE!</v>
      </c>
      <c r="AC28" s="210" t="e">
        <f t="shared" si="8"/>
        <v>#VALUE!</v>
      </c>
      <c r="AD28" s="210" t="e">
        <f t="shared" si="8"/>
        <v>#VALUE!</v>
      </c>
      <c r="AE28" s="210" t="e">
        <f t="shared" si="8"/>
        <v>#VALUE!</v>
      </c>
      <c r="AF28" s="210" t="e">
        <f t="shared" si="8"/>
        <v>#VALUE!</v>
      </c>
      <c r="AG28" s="210" t="e">
        <f t="shared" si="8"/>
        <v>#VALUE!</v>
      </c>
      <c r="AH28" s="210" t="e">
        <f t="shared" si="8"/>
        <v>#VALUE!</v>
      </c>
      <c r="AI28" s="210" t="e">
        <f t="shared" si="8"/>
        <v>#VALUE!</v>
      </c>
      <c r="AJ28" s="210" t="e">
        <f t="shared" si="8"/>
        <v>#VALUE!</v>
      </c>
      <c r="AK28" s="210" t="e">
        <f t="shared" si="8"/>
        <v>#VALUE!</v>
      </c>
      <c r="AL28" s="210" t="e">
        <f t="shared" si="8"/>
        <v>#VALUE!</v>
      </c>
      <c r="AM28" s="210" t="e">
        <f t="shared" si="8"/>
        <v>#VALUE!</v>
      </c>
      <c r="AN28" s="210" t="e">
        <f t="shared" si="8"/>
        <v>#VALUE!</v>
      </c>
      <c r="AO28" s="210" t="e">
        <f t="shared" si="8"/>
        <v>#VALUE!</v>
      </c>
      <c r="AP28" s="210" t="e">
        <f t="shared" si="8"/>
        <v>#VALUE!</v>
      </c>
      <c r="AQ28" s="210" t="e">
        <f t="shared" si="8"/>
        <v>#VALUE!</v>
      </c>
      <c r="AR28" s="210" t="e">
        <f t="shared" si="8"/>
        <v>#VALUE!</v>
      </c>
      <c r="AS28" s="210" t="e">
        <f t="shared" si="8"/>
        <v>#VALUE!</v>
      </c>
    </row>
    <row r="29" spans="2:45" ht="15.75" customHeight="1" thickTop="1" x14ac:dyDescent="0.3">
      <c r="B29" s="189"/>
      <c r="C29" s="189"/>
      <c r="D29" s="189"/>
      <c r="E29" s="189"/>
    </row>
    <row r="30" spans="2:45" ht="41.25" customHeight="1" x14ac:dyDescent="0.3">
      <c r="B30" s="189"/>
      <c r="C30" s="189"/>
      <c r="D30" s="189"/>
      <c r="E30" s="189"/>
    </row>
    <row r="31" spans="2:45" ht="41.25" customHeight="1" x14ac:dyDescent="0.3">
      <c r="B31" s="189"/>
      <c r="C31" s="189"/>
      <c r="D31" s="189"/>
      <c r="E31" s="189"/>
    </row>
    <row r="32" spans="2:45" ht="41.25" customHeight="1" x14ac:dyDescent="0.3">
      <c r="B32" s="189"/>
      <c r="C32" s="189"/>
      <c r="D32" s="189"/>
      <c r="E32" s="189"/>
    </row>
    <row r="33" spans="2:5" ht="41.25" customHeight="1" x14ac:dyDescent="0.3">
      <c r="B33" s="189"/>
      <c r="C33" s="189"/>
      <c r="D33" s="189"/>
      <c r="E33" s="189"/>
    </row>
    <row r="34" spans="2:5" ht="41.25" customHeight="1" x14ac:dyDescent="0.3">
      <c r="B34" s="189"/>
      <c r="C34" s="189"/>
      <c r="D34" s="189"/>
      <c r="E34" s="189"/>
    </row>
    <row r="35" spans="2:5" ht="41.25" customHeight="1" x14ac:dyDescent="0.3">
      <c r="B35" s="189"/>
      <c r="C35" s="189"/>
      <c r="D35" s="189"/>
      <c r="E35" s="189"/>
    </row>
    <row r="36" spans="2:5" ht="41.25" customHeight="1" x14ac:dyDescent="0.3">
      <c r="B36" s="189"/>
      <c r="C36" s="189"/>
      <c r="D36" s="189"/>
      <c r="E36" s="189"/>
    </row>
    <row r="37" spans="2:5" ht="41.25" customHeight="1" x14ac:dyDescent="0.3">
      <c r="B37" s="189"/>
      <c r="C37" s="189"/>
      <c r="D37" s="189"/>
      <c r="E37" s="189"/>
    </row>
    <row r="38" spans="2:5" ht="41.25" customHeight="1" x14ac:dyDescent="0.3">
      <c r="B38" s="189"/>
      <c r="C38" s="189"/>
      <c r="D38" s="189"/>
      <c r="E38" s="189"/>
    </row>
    <row r="39" spans="2:5" ht="41.25" customHeight="1" x14ac:dyDescent="0.3">
      <c r="B39" s="189"/>
      <c r="C39" s="189"/>
      <c r="D39" s="189"/>
      <c r="E39" s="189"/>
    </row>
    <row r="40" spans="2:5" ht="41.25" customHeight="1" x14ac:dyDescent="0.3">
      <c r="B40" s="189"/>
      <c r="C40" s="189"/>
      <c r="D40" s="189"/>
      <c r="E40" s="189"/>
    </row>
    <row r="41" spans="2:5" ht="41.25" customHeight="1" x14ac:dyDescent="0.3">
      <c r="B41" s="189"/>
      <c r="C41" s="189"/>
      <c r="D41" s="189"/>
      <c r="E41" s="189"/>
    </row>
    <row r="42" spans="2:5" ht="41.25" customHeight="1" x14ac:dyDescent="0.3">
      <c r="B42" s="189"/>
      <c r="C42" s="189"/>
      <c r="D42" s="189"/>
      <c r="E42" s="189"/>
    </row>
    <row r="43" spans="2:5" ht="41.25" customHeight="1" x14ac:dyDescent="0.3">
      <c r="B43" s="189"/>
      <c r="C43" s="189"/>
      <c r="D43" s="189"/>
      <c r="E43" s="189"/>
    </row>
    <row r="44" spans="2:5" ht="41.25" customHeight="1" x14ac:dyDescent="0.3">
      <c r="B44" s="189"/>
      <c r="C44" s="189"/>
      <c r="D44" s="189"/>
      <c r="E44" s="189"/>
    </row>
    <row r="45" spans="2:5" ht="41.25" customHeight="1" x14ac:dyDescent="0.3">
      <c r="B45" s="189"/>
      <c r="C45" s="189"/>
      <c r="D45" s="189"/>
      <c r="E45" s="189"/>
    </row>
    <row r="46" spans="2:5" ht="41.25" customHeight="1" x14ac:dyDescent="0.3">
      <c r="B46" s="189"/>
      <c r="C46" s="189"/>
      <c r="D46" s="189"/>
      <c r="E46" s="189"/>
    </row>
    <row r="47" spans="2:5" ht="41.25" customHeight="1" x14ac:dyDescent="0.3">
      <c r="B47" s="189"/>
      <c r="C47" s="189"/>
      <c r="D47" s="189"/>
      <c r="E47" s="189"/>
    </row>
    <row r="48" spans="2:5" ht="41.25" customHeight="1" x14ac:dyDescent="0.3">
      <c r="B48" s="189"/>
      <c r="C48" s="189"/>
      <c r="D48" s="189"/>
      <c r="E48" s="189"/>
    </row>
    <row r="49" spans="2:5" ht="41.25" customHeight="1" x14ac:dyDescent="0.3">
      <c r="B49" s="189"/>
      <c r="C49" s="189"/>
      <c r="D49" s="189"/>
      <c r="E49" s="189"/>
    </row>
    <row r="50" spans="2:5" ht="41.25" customHeight="1" x14ac:dyDescent="0.3">
      <c r="B50" s="189"/>
      <c r="C50" s="189"/>
      <c r="D50" s="189"/>
      <c r="E50" s="189"/>
    </row>
    <row r="51" spans="2:5" ht="41.25" customHeight="1" x14ac:dyDescent="0.3">
      <c r="B51" s="189"/>
      <c r="C51" s="189"/>
      <c r="D51" s="189"/>
      <c r="E51" s="189"/>
    </row>
    <row r="52" spans="2:5" ht="41.25" customHeight="1" x14ac:dyDescent="0.3">
      <c r="B52" s="189"/>
      <c r="C52" s="189"/>
      <c r="D52" s="189"/>
      <c r="E52" s="189"/>
    </row>
    <row r="53" spans="2:5" ht="41.25" customHeight="1" x14ac:dyDescent="0.3">
      <c r="B53" s="189"/>
      <c r="C53" s="189"/>
      <c r="D53" s="189"/>
      <c r="E53" s="189"/>
    </row>
    <row r="54" spans="2:5" ht="41.25" customHeight="1" x14ac:dyDescent="0.3">
      <c r="B54" s="189"/>
      <c r="C54" s="189"/>
      <c r="D54" s="189"/>
      <c r="E54" s="189"/>
    </row>
    <row r="55" spans="2:5" ht="41.25" customHeight="1" x14ac:dyDescent="0.3">
      <c r="B55" s="189"/>
      <c r="C55" s="189"/>
      <c r="D55" s="189"/>
      <c r="E55" s="189"/>
    </row>
    <row r="56" spans="2:5" ht="41.25" customHeight="1" x14ac:dyDescent="0.3">
      <c r="B56" s="189"/>
      <c r="C56" s="189"/>
      <c r="D56" s="189"/>
      <c r="E56" s="189"/>
    </row>
    <row r="57" spans="2:5" ht="41.25" customHeight="1" x14ac:dyDescent="0.3">
      <c r="B57" s="189"/>
      <c r="C57" s="189"/>
      <c r="D57" s="189"/>
      <c r="E57" s="189"/>
    </row>
    <row r="58" spans="2:5" ht="41.25" customHeight="1" x14ac:dyDescent="0.3">
      <c r="B58" s="189"/>
      <c r="C58" s="189"/>
      <c r="D58" s="189"/>
      <c r="E58" s="189"/>
    </row>
    <row r="59" spans="2:5" ht="41.25" customHeight="1" x14ac:dyDescent="0.3">
      <c r="B59" s="189"/>
      <c r="C59" s="189"/>
      <c r="D59" s="189"/>
      <c r="E59" s="189"/>
    </row>
    <row r="60" spans="2:5" ht="41.25" customHeight="1" x14ac:dyDescent="0.3">
      <c r="B60" s="189"/>
      <c r="C60" s="189"/>
      <c r="D60" s="189"/>
      <c r="E60" s="189"/>
    </row>
    <row r="61" spans="2:5" ht="41.25" customHeight="1" x14ac:dyDescent="0.3">
      <c r="B61" s="189"/>
      <c r="C61" s="189"/>
      <c r="D61" s="189"/>
      <c r="E61" s="189"/>
    </row>
    <row r="62" spans="2:5" ht="41.25" customHeight="1" x14ac:dyDescent="0.3">
      <c r="B62" s="189"/>
      <c r="C62" s="189"/>
      <c r="D62" s="189"/>
      <c r="E62" s="189"/>
    </row>
    <row r="63" spans="2:5" ht="41.25" customHeight="1" x14ac:dyDescent="0.3">
      <c r="B63" s="189"/>
      <c r="C63" s="189"/>
      <c r="D63" s="189"/>
      <c r="E63" s="189"/>
    </row>
    <row r="64" spans="2:5" ht="41.25" customHeight="1" x14ac:dyDescent="0.3">
      <c r="B64" s="189"/>
      <c r="C64" s="189"/>
      <c r="D64" s="189"/>
      <c r="E64" s="189"/>
    </row>
    <row r="65" spans="2:5" ht="41.25" customHeight="1" x14ac:dyDescent="0.3">
      <c r="B65" s="189"/>
      <c r="C65" s="189"/>
      <c r="D65" s="189"/>
      <c r="E65" s="189"/>
    </row>
    <row r="66" spans="2:5" ht="41.25" customHeight="1" x14ac:dyDescent="0.3">
      <c r="B66" s="189"/>
      <c r="C66" s="189"/>
      <c r="D66" s="189"/>
      <c r="E66" s="189"/>
    </row>
    <row r="67" spans="2:5" ht="41.25" customHeight="1" x14ac:dyDescent="0.3">
      <c r="B67" s="189"/>
      <c r="C67" s="189"/>
      <c r="D67" s="189"/>
      <c r="E67" s="189"/>
    </row>
    <row r="68" spans="2:5" ht="41.25" customHeight="1" x14ac:dyDescent="0.3">
      <c r="B68" s="189"/>
      <c r="C68" s="189"/>
      <c r="D68" s="189"/>
      <c r="E68" s="189"/>
    </row>
    <row r="69" spans="2:5" ht="41.25" customHeight="1" x14ac:dyDescent="0.3">
      <c r="B69" s="189"/>
      <c r="C69" s="189"/>
      <c r="D69" s="189"/>
      <c r="E69" s="189"/>
    </row>
    <row r="70" spans="2:5" ht="41.25" customHeight="1" x14ac:dyDescent="0.3">
      <c r="B70" s="189"/>
      <c r="C70" s="189"/>
      <c r="D70" s="189"/>
      <c r="E70" s="189"/>
    </row>
    <row r="71" spans="2:5" ht="41.25" customHeight="1" x14ac:dyDescent="0.3">
      <c r="B71" s="189"/>
      <c r="C71" s="189"/>
      <c r="D71" s="189"/>
      <c r="E71" s="189"/>
    </row>
  </sheetData>
  <mergeCells count="3">
    <mergeCell ref="C2:D2"/>
    <mergeCell ref="C3:D3"/>
    <mergeCell ref="C4:D4"/>
  </mergeCells>
  <conditionalFormatting sqref="C28:V28">
    <cfRule type="cellIs" dxfId="450" priority="5" operator="between">
      <formula>15</formula>
      <formula>25</formula>
    </cfRule>
    <cfRule type="cellIs" dxfId="449" priority="6" operator="between">
      <formula>7</formula>
      <formula>14</formula>
    </cfRule>
    <cfRule type="cellIs" dxfId="448" priority="7" operator="between">
      <formula>3</formula>
      <formula>6</formula>
    </cfRule>
    <cfRule type="cellIs" dxfId="447" priority="8" operator="between">
      <formula>1</formula>
      <formula>2</formula>
    </cfRule>
  </conditionalFormatting>
  <conditionalFormatting sqref="W28:AS28">
    <cfRule type="cellIs" dxfId="446" priority="1" operator="between">
      <formula>15</formula>
      <formula>25</formula>
    </cfRule>
    <cfRule type="cellIs" dxfId="445" priority="2" operator="between">
      <formula>7</formula>
      <formula>14</formula>
    </cfRule>
    <cfRule type="cellIs" dxfId="444" priority="3" operator="between">
      <formula>3</formula>
      <formula>6</formula>
    </cfRule>
    <cfRule type="cellIs" dxfId="443" priority="4" operator="between">
      <formula>1</formula>
      <formula>2</formula>
    </cfRule>
  </conditionalFormatting>
  <dataValidations count="4">
    <dataValidation type="list" allowBlank="1" showInputMessage="1" showErrorMessage="1" sqref="C13:AS13">
      <formula1>Ámbitos</formula1>
    </dataValidation>
    <dataValidation type="list" allowBlank="1" showInputMessage="1" showErrorMessage="1" sqref="C17:AS17">
      <formula1>OFFSET(INDIRECT(SUBSTITUTE(C15," ","_")),0,0,COUNTA(INDIRECT(SUBSTITUTE(C15," ","_"))),1)</formula1>
    </dataValidation>
    <dataValidation type="list" allowBlank="1" showInputMessage="1" showErrorMessage="1" sqref="C15:AS15">
      <formula1>INDIRECT(SUBSTITUTE(C13," ", "_"))</formula1>
    </dataValidation>
    <dataValidation type="list" allowBlank="1" showInputMessage="1" showErrorMessage="1" sqref="C2:D2">
      <formula1>PROGRAMAS</formula1>
    </dataValidation>
  </dataValidations>
  <pageMargins left="0.7" right="0.7" top="0.75" bottom="0.75" header="0.3" footer="0.3"/>
  <pageSetup orientation="portrait" horizontalDpi="360" verticalDpi="36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'Base calculos'!$Q$1:$Q$3</xm:f>
          </x14:formula1>
          <xm:sqref>C19:AS19</xm:sqref>
        </x14:dataValidation>
        <x14:dataValidation type="list" allowBlank="1" showInputMessage="1" showErrorMessage="1">
          <x14:formula1>
            <xm:f>'Base calculos'!$I$1:$I$6</xm:f>
          </x14:formula1>
          <xm:sqref>C21:AS21</xm:sqref>
        </x14:dataValidation>
        <x14:dataValidation type="list" allowBlank="1" showInputMessage="1" showErrorMessage="1">
          <x14:formula1>
            <xm:f>'Base calculos'!$M$1:$M$6</xm:f>
          </x14:formula1>
          <xm:sqref>C23:AS23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J187"/>
  <sheetViews>
    <sheetView topLeftCell="P1" zoomScale="70" zoomScaleNormal="70" workbookViewId="0">
      <selection activeCell="T10" sqref="T10"/>
    </sheetView>
  </sheetViews>
  <sheetFormatPr baseColWidth="10" defaultColWidth="11.44140625" defaultRowHeight="56.25" customHeight="1" x14ac:dyDescent="0.3"/>
  <cols>
    <col min="1" max="1" width="46.88671875" style="9" customWidth="1"/>
    <col min="2" max="2" width="7" style="9" customWidth="1"/>
    <col min="3" max="3" width="46.88671875" style="9" customWidth="1"/>
    <col min="4" max="4" width="72" style="9" customWidth="1"/>
    <col min="5" max="5" width="38.44140625" style="9" customWidth="1"/>
    <col min="6" max="6" width="64.88671875" style="9" customWidth="1"/>
    <col min="7" max="7" width="38.33203125" style="9" customWidth="1"/>
    <col min="8" max="9" width="38.33203125" style="22" customWidth="1"/>
    <col min="10" max="10" width="7.88671875" style="22" bestFit="1" customWidth="1"/>
    <col min="11" max="12" width="38.33203125" style="22" customWidth="1"/>
    <col min="13" max="13" width="22.44140625" style="22" customWidth="1"/>
    <col min="14" max="14" width="17.5546875" style="22" bestFit="1" customWidth="1"/>
    <col min="15" max="15" width="94.44140625" style="22" bestFit="1" customWidth="1"/>
    <col min="16" max="18" width="38.33203125" style="22" customWidth="1"/>
    <col min="19" max="19" width="8.109375" style="22" bestFit="1" customWidth="1"/>
    <col min="20" max="20" width="22" style="22" customWidth="1"/>
    <col min="21" max="23" width="13.88671875" style="22" customWidth="1"/>
    <col min="24" max="24" width="38.33203125" style="22" customWidth="1"/>
    <col min="25" max="25" width="40.5546875" style="9" customWidth="1"/>
    <col min="26" max="26" width="27.5546875" style="9" customWidth="1"/>
    <col min="27" max="27" width="41.44140625" style="9" customWidth="1"/>
    <col min="28" max="32" width="11.44140625" style="9"/>
    <col min="33" max="33" width="154.33203125" style="9" customWidth="1"/>
    <col min="34" max="16384" width="11.44140625" style="9"/>
  </cols>
  <sheetData>
    <row r="1" spans="1:36" ht="56.25" customHeight="1" thickBot="1" x14ac:dyDescent="0.35">
      <c r="A1" s="2" t="s">
        <v>0</v>
      </c>
      <c r="B1" s="67"/>
      <c r="C1" s="2" t="s">
        <v>0</v>
      </c>
      <c r="D1" s="2" t="s">
        <v>1</v>
      </c>
      <c r="E1" s="2"/>
      <c r="F1" s="2" t="s">
        <v>1</v>
      </c>
      <c r="G1" s="2" t="s">
        <v>2</v>
      </c>
      <c r="H1" s="33"/>
      <c r="I1" s="2" t="s">
        <v>344</v>
      </c>
      <c r="J1" s="70" t="s">
        <v>337</v>
      </c>
      <c r="K1" s="70" t="s">
        <v>338</v>
      </c>
      <c r="L1" s="29"/>
      <c r="M1" s="2" t="s">
        <v>354</v>
      </c>
      <c r="N1" s="70" t="s">
        <v>345</v>
      </c>
      <c r="O1" s="70" t="s">
        <v>338</v>
      </c>
      <c r="P1" s="29"/>
      <c r="Q1" s="78" t="s">
        <v>334</v>
      </c>
      <c r="R1" s="88"/>
      <c r="S1" s="88"/>
      <c r="T1" s="88"/>
      <c r="U1" s="88"/>
      <c r="V1" s="88"/>
      <c r="W1" s="88"/>
      <c r="X1" s="34"/>
      <c r="Y1" s="179" t="s">
        <v>442</v>
      </c>
      <c r="Z1" s="180" t="s">
        <v>794</v>
      </c>
      <c r="AA1" s="180"/>
      <c r="AG1" s="195" t="s">
        <v>486</v>
      </c>
      <c r="AI1" s="194"/>
      <c r="AJ1" s="194"/>
    </row>
    <row r="2" spans="1:36" ht="56.25" customHeight="1" thickBot="1" x14ac:dyDescent="0.35">
      <c r="A2" s="30" t="s">
        <v>321</v>
      </c>
      <c r="B2" s="65"/>
      <c r="C2" s="30" t="s">
        <v>321</v>
      </c>
      <c r="D2" s="31" t="s">
        <v>322</v>
      </c>
      <c r="E2" s="30"/>
      <c r="F2" s="31" t="s">
        <v>322</v>
      </c>
      <c r="G2" s="31" t="s">
        <v>323</v>
      </c>
      <c r="H2" s="29"/>
      <c r="I2" s="72" t="s">
        <v>422</v>
      </c>
      <c r="J2" s="73">
        <v>5</v>
      </c>
      <c r="K2" s="74" t="s">
        <v>339</v>
      </c>
      <c r="L2" s="71"/>
      <c r="M2" s="80" t="s">
        <v>357</v>
      </c>
      <c r="N2" s="73" t="s">
        <v>346</v>
      </c>
      <c r="O2" s="74" t="s">
        <v>349</v>
      </c>
      <c r="P2" s="71"/>
      <c r="Q2" s="79" t="s">
        <v>335</v>
      </c>
      <c r="R2" s="89"/>
      <c r="S2" s="92" t="s">
        <v>360</v>
      </c>
      <c r="T2" s="92" t="s">
        <v>361</v>
      </c>
      <c r="U2" s="92" t="s">
        <v>367</v>
      </c>
      <c r="V2" s="97" t="s">
        <v>368</v>
      </c>
      <c r="W2" s="97" t="s">
        <v>364</v>
      </c>
      <c r="X2" s="29"/>
      <c r="Y2" s="181" t="s">
        <v>450</v>
      </c>
      <c r="Z2" s="182" t="s">
        <v>451</v>
      </c>
      <c r="AA2" s="259" t="s">
        <v>789</v>
      </c>
      <c r="AG2" s="196" t="s">
        <v>478</v>
      </c>
    </row>
    <row r="3" spans="1:36" ht="56.25" customHeight="1" thickBot="1" x14ac:dyDescent="0.35">
      <c r="A3" s="23" t="s">
        <v>324</v>
      </c>
      <c r="B3" s="61"/>
      <c r="C3" s="23" t="s">
        <v>324</v>
      </c>
      <c r="D3" s="13" t="s">
        <v>3</v>
      </c>
      <c r="E3" s="23"/>
      <c r="F3" s="13" t="s">
        <v>3</v>
      </c>
      <c r="G3" s="19" t="s">
        <v>4</v>
      </c>
      <c r="H3" s="35"/>
      <c r="I3" s="75" t="s">
        <v>355</v>
      </c>
      <c r="J3" s="76">
        <v>4</v>
      </c>
      <c r="K3" s="77" t="s">
        <v>340</v>
      </c>
      <c r="L3" s="71"/>
      <c r="M3" s="81" t="s">
        <v>424</v>
      </c>
      <c r="N3" s="76" t="s">
        <v>413</v>
      </c>
      <c r="O3" s="77" t="s">
        <v>350</v>
      </c>
      <c r="P3" s="71"/>
      <c r="Q3" s="79" t="s">
        <v>336</v>
      </c>
      <c r="R3" s="89"/>
      <c r="S3" s="107">
        <v>1</v>
      </c>
      <c r="T3" s="95" t="s">
        <v>900</v>
      </c>
      <c r="U3" s="91">
        <v>20</v>
      </c>
      <c r="V3" s="90">
        <v>25</v>
      </c>
      <c r="W3" s="104" t="s">
        <v>369</v>
      </c>
      <c r="X3" s="37"/>
      <c r="Y3" s="181" t="s">
        <v>455</v>
      </c>
      <c r="Z3" s="182" t="s">
        <v>454</v>
      </c>
      <c r="AA3" s="259" t="s">
        <v>790</v>
      </c>
      <c r="AG3" s="196" t="s">
        <v>479</v>
      </c>
    </row>
    <row r="4" spans="1:36" ht="56.25" customHeight="1" thickBot="1" x14ac:dyDescent="0.35">
      <c r="A4" s="32" t="s">
        <v>325</v>
      </c>
      <c r="B4" s="66"/>
      <c r="C4" s="32" t="s">
        <v>325</v>
      </c>
      <c r="D4" s="13" t="s">
        <v>3</v>
      </c>
      <c r="E4" s="32"/>
      <c r="F4" s="13" t="s">
        <v>3</v>
      </c>
      <c r="G4" s="19" t="s">
        <v>162</v>
      </c>
      <c r="H4" s="35"/>
      <c r="I4" s="75" t="s">
        <v>421</v>
      </c>
      <c r="J4" s="76">
        <v>3</v>
      </c>
      <c r="K4" s="77" t="s">
        <v>341</v>
      </c>
      <c r="L4" s="71"/>
      <c r="M4" s="81" t="s">
        <v>358</v>
      </c>
      <c r="N4" s="76" t="s">
        <v>347</v>
      </c>
      <c r="O4" s="77" t="s">
        <v>351</v>
      </c>
      <c r="P4" s="71"/>
      <c r="Q4" s="36"/>
      <c r="R4" s="36"/>
      <c r="S4" s="108">
        <v>2</v>
      </c>
      <c r="T4" s="96" t="s">
        <v>362</v>
      </c>
      <c r="U4" s="93">
        <v>15</v>
      </c>
      <c r="V4" s="90">
        <v>16</v>
      </c>
      <c r="W4" s="105" t="s">
        <v>370</v>
      </c>
      <c r="X4" s="37"/>
      <c r="Y4" s="181" t="s">
        <v>452</v>
      </c>
      <c r="Z4" s="182" t="s">
        <v>453</v>
      </c>
      <c r="AA4" s="259" t="s">
        <v>791</v>
      </c>
      <c r="AG4" s="197" t="s">
        <v>480</v>
      </c>
    </row>
    <row r="5" spans="1:36" ht="56.25" customHeight="1" thickBot="1" x14ac:dyDescent="0.35">
      <c r="A5" s="13" t="s">
        <v>326</v>
      </c>
      <c r="B5" s="14"/>
      <c r="C5" s="13" t="s">
        <v>326</v>
      </c>
      <c r="D5" s="13" t="s">
        <v>290</v>
      </c>
      <c r="E5" s="13"/>
      <c r="F5" s="13" t="s">
        <v>290</v>
      </c>
      <c r="G5" s="19" t="s">
        <v>163</v>
      </c>
      <c r="H5" s="35"/>
      <c r="I5" s="75" t="s">
        <v>356</v>
      </c>
      <c r="J5" s="76">
        <v>2</v>
      </c>
      <c r="K5" s="77" t="s">
        <v>342</v>
      </c>
      <c r="L5" s="71"/>
      <c r="M5" s="81" t="s">
        <v>423</v>
      </c>
      <c r="N5" s="76" t="s">
        <v>412</v>
      </c>
      <c r="O5" s="77" t="s">
        <v>352</v>
      </c>
      <c r="P5" s="71"/>
      <c r="Q5" s="144" t="s">
        <v>438</v>
      </c>
      <c r="R5" s="36"/>
      <c r="S5" s="108">
        <v>3</v>
      </c>
      <c r="T5" s="96" t="s">
        <v>347</v>
      </c>
      <c r="U5" s="93">
        <v>8</v>
      </c>
      <c r="V5" s="90">
        <v>12</v>
      </c>
      <c r="W5" s="106" t="s">
        <v>371</v>
      </c>
      <c r="X5" s="37"/>
      <c r="Y5" s="181" t="s">
        <v>459</v>
      </c>
      <c r="Z5" s="182" t="s">
        <v>457</v>
      </c>
      <c r="AA5" s="259" t="s">
        <v>792</v>
      </c>
      <c r="AG5" s="196" t="s">
        <v>481</v>
      </c>
    </row>
    <row r="6" spans="1:36" ht="56.25" customHeight="1" thickBot="1" x14ac:dyDescent="0.35">
      <c r="A6" s="13" t="s">
        <v>327</v>
      </c>
      <c r="B6" s="14"/>
      <c r="C6" s="13" t="s">
        <v>326</v>
      </c>
      <c r="D6" s="13" t="s">
        <v>291</v>
      </c>
      <c r="E6" s="13"/>
      <c r="F6" s="13" t="s">
        <v>291</v>
      </c>
      <c r="G6" s="1" t="s">
        <v>7</v>
      </c>
      <c r="H6" s="38"/>
      <c r="I6" s="85" t="s">
        <v>420</v>
      </c>
      <c r="J6" s="83">
        <v>1</v>
      </c>
      <c r="K6" s="84" t="s">
        <v>343</v>
      </c>
      <c r="L6" s="71"/>
      <c r="M6" s="82" t="s">
        <v>359</v>
      </c>
      <c r="N6" s="83" t="s">
        <v>348</v>
      </c>
      <c r="O6" s="84" t="s">
        <v>353</v>
      </c>
      <c r="P6" s="71"/>
      <c r="Q6" s="178" t="s">
        <v>441</v>
      </c>
      <c r="R6" s="39"/>
      <c r="S6" s="109">
        <v>4</v>
      </c>
      <c r="T6" s="47" t="s">
        <v>363</v>
      </c>
      <c r="U6" s="94">
        <v>1</v>
      </c>
      <c r="V6" s="94">
        <v>6</v>
      </c>
      <c r="W6" s="112" t="s">
        <v>372</v>
      </c>
      <c r="X6" s="40"/>
      <c r="Y6" s="181" t="s">
        <v>456</v>
      </c>
      <c r="Z6" s="182" t="s">
        <v>458</v>
      </c>
      <c r="AA6" s="259" t="s">
        <v>793</v>
      </c>
      <c r="AG6" s="196" t="s">
        <v>482</v>
      </c>
    </row>
    <row r="7" spans="1:36" ht="56.25" customHeight="1" x14ac:dyDescent="0.3">
      <c r="A7" s="13" t="s">
        <v>328</v>
      </c>
      <c r="B7" s="14"/>
      <c r="C7" s="13" t="s">
        <v>326</v>
      </c>
      <c r="D7" s="13" t="s">
        <v>292</v>
      </c>
      <c r="E7" s="13"/>
      <c r="F7" s="13" t="s">
        <v>292</v>
      </c>
      <c r="G7" s="1" t="s">
        <v>9</v>
      </c>
      <c r="H7" s="38"/>
      <c r="J7" s="39"/>
      <c r="K7" s="39"/>
      <c r="L7" s="39"/>
      <c r="M7" s="39"/>
      <c r="N7" s="39"/>
      <c r="O7" s="39"/>
      <c r="P7" s="39"/>
      <c r="Q7" s="178" t="s">
        <v>439</v>
      </c>
      <c r="R7" s="39"/>
      <c r="S7" s="39"/>
      <c r="T7" s="39"/>
      <c r="U7" s="39"/>
      <c r="V7" s="39"/>
      <c r="W7" s="39"/>
      <c r="X7" s="40"/>
      <c r="Y7" s="36"/>
      <c r="Z7" s="36"/>
      <c r="AG7" s="196" t="s">
        <v>483</v>
      </c>
    </row>
    <row r="8" spans="1:36" ht="56.25" customHeight="1" x14ac:dyDescent="0.3">
      <c r="A8" s="13" t="s">
        <v>329</v>
      </c>
      <c r="B8" s="14"/>
      <c r="C8" s="13" t="s">
        <v>326</v>
      </c>
      <c r="D8" s="13" t="s">
        <v>293</v>
      </c>
      <c r="E8" s="13"/>
      <c r="F8" s="13" t="s">
        <v>293</v>
      </c>
      <c r="G8" s="1" t="s">
        <v>11</v>
      </c>
      <c r="H8" s="38"/>
      <c r="M8" s="22">
        <f>5*5</f>
        <v>25</v>
      </c>
      <c r="O8" s="39"/>
      <c r="P8" s="39"/>
      <c r="Q8" s="178" t="s">
        <v>440</v>
      </c>
      <c r="R8" s="39"/>
      <c r="S8" s="39"/>
      <c r="T8" s="92" t="s">
        <v>361</v>
      </c>
      <c r="U8" s="97" t="s">
        <v>364</v>
      </c>
      <c r="V8" s="39"/>
      <c r="W8" s="39"/>
      <c r="X8" s="40"/>
      <c r="Y8" s="184" t="s">
        <v>443</v>
      </c>
      <c r="Z8" s="184"/>
      <c r="AG8" s="196" t="s">
        <v>484</v>
      </c>
    </row>
    <row r="9" spans="1:36" ht="56.25" customHeight="1" x14ac:dyDescent="0.3">
      <c r="A9" s="13" t="s">
        <v>330</v>
      </c>
      <c r="B9" s="14"/>
      <c r="C9" s="13" t="s">
        <v>327</v>
      </c>
      <c r="D9" s="27" t="s">
        <v>287</v>
      </c>
      <c r="E9" s="13"/>
      <c r="F9" s="27" t="s">
        <v>287</v>
      </c>
      <c r="G9" s="1" t="s">
        <v>13</v>
      </c>
      <c r="H9" s="38"/>
      <c r="M9" s="22">
        <f>4*4</f>
        <v>16</v>
      </c>
      <c r="O9" s="39"/>
      <c r="P9" s="39"/>
      <c r="Q9" s="39"/>
      <c r="R9" s="39"/>
      <c r="S9" s="39"/>
      <c r="T9" s="95" t="s">
        <v>900</v>
      </c>
      <c r="U9" s="104" t="s">
        <v>369</v>
      </c>
      <c r="V9" s="39"/>
      <c r="W9" s="39"/>
      <c r="X9" s="40"/>
      <c r="Y9" s="363" t="s">
        <v>444</v>
      </c>
      <c r="Z9" s="364"/>
      <c r="AG9" s="196" t="s">
        <v>485</v>
      </c>
    </row>
    <row r="10" spans="1:36" ht="56.25" customHeight="1" x14ac:dyDescent="0.3">
      <c r="A10" s="13" t="s">
        <v>331</v>
      </c>
      <c r="B10" s="14"/>
      <c r="C10" s="13" t="s">
        <v>327</v>
      </c>
      <c r="D10" s="3" t="s">
        <v>286</v>
      </c>
      <c r="E10" s="13"/>
      <c r="F10" s="3" t="s">
        <v>286</v>
      </c>
      <c r="G10" s="1" t="s">
        <v>14</v>
      </c>
      <c r="H10" s="38"/>
      <c r="I10" s="9"/>
      <c r="J10" s="9"/>
      <c r="K10" s="9"/>
      <c r="L10" s="9"/>
      <c r="M10" s="9">
        <f>3*3</f>
        <v>9</v>
      </c>
      <c r="N10" s="9"/>
      <c r="O10" s="39"/>
      <c r="R10" s="39"/>
      <c r="S10" s="39"/>
      <c r="T10" s="96" t="s">
        <v>362</v>
      </c>
      <c r="U10" s="105" t="s">
        <v>370</v>
      </c>
      <c r="V10" s="39"/>
      <c r="W10" s="39"/>
      <c r="X10" s="40"/>
      <c r="Y10" s="365" t="s">
        <v>445</v>
      </c>
      <c r="Z10" s="366"/>
      <c r="AG10" s="196" t="s">
        <v>513</v>
      </c>
    </row>
    <row r="11" spans="1:36" ht="56.25" customHeight="1" x14ac:dyDescent="0.3">
      <c r="A11" s="13" t="s">
        <v>332</v>
      </c>
      <c r="B11" s="14"/>
      <c r="C11" s="13" t="s">
        <v>327</v>
      </c>
      <c r="D11" s="3" t="s">
        <v>279</v>
      </c>
      <c r="E11" s="13"/>
      <c r="F11" s="3" t="s">
        <v>279</v>
      </c>
      <c r="G11" s="1" t="s">
        <v>16</v>
      </c>
      <c r="H11" s="38"/>
      <c r="I11" s="9"/>
      <c r="J11" s="9"/>
      <c r="K11" s="9"/>
      <c r="L11" s="9"/>
      <c r="M11" s="9">
        <f>2*2</f>
        <v>4</v>
      </c>
      <c r="N11" s="9"/>
      <c r="O11" s="39"/>
      <c r="R11" s="39"/>
      <c r="S11" s="39"/>
      <c r="T11" s="96" t="s">
        <v>347</v>
      </c>
      <c r="U11" s="106" t="s">
        <v>371</v>
      </c>
      <c r="V11" s="39"/>
      <c r="W11" s="39"/>
      <c r="X11" s="40"/>
      <c r="Y11" s="365" t="s">
        <v>446</v>
      </c>
      <c r="Z11" s="366"/>
      <c r="AG11" s="196" t="s">
        <v>514</v>
      </c>
    </row>
    <row r="12" spans="1:36" ht="56.25" customHeight="1" x14ac:dyDescent="0.3">
      <c r="A12" s="64" t="s">
        <v>333</v>
      </c>
      <c r="B12" s="14"/>
      <c r="C12" s="13" t="s">
        <v>327</v>
      </c>
      <c r="D12" s="28" t="s">
        <v>305</v>
      </c>
      <c r="E12" s="13"/>
      <c r="F12" s="28" t="s">
        <v>305</v>
      </c>
      <c r="G12" s="19" t="s">
        <v>17</v>
      </c>
      <c r="H12" s="35"/>
      <c r="I12" s="36"/>
      <c r="J12" s="36"/>
      <c r="K12" s="36"/>
      <c r="L12" s="36"/>
      <c r="M12" s="36">
        <f>1*1</f>
        <v>1</v>
      </c>
      <c r="N12" s="36"/>
      <c r="O12" s="36"/>
      <c r="R12" s="36"/>
      <c r="S12" s="36"/>
      <c r="T12" s="86" t="s">
        <v>363</v>
      </c>
      <c r="U12" s="111" t="s">
        <v>372</v>
      </c>
      <c r="V12" s="36"/>
      <c r="W12" s="36"/>
      <c r="X12" s="37"/>
      <c r="Y12" s="366" t="s">
        <v>447</v>
      </c>
      <c r="Z12" s="366"/>
      <c r="AG12" s="196" t="s">
        <v>515</v>
      </c>
    </row>
    <row r="13" spans="1:36" ht="56.25" customHeight="1" x14ac:dyDescent="0.3">
      <c r="C13" s="13" t="s">
        <v>327</v>
      </c>
      <c r="D13" s="28" t="s">
        <v>299</v>
      </c>
      <c r="F13" s="28" t="s">
        <v>299</v>
      </c>
      <c r="G13" s="19" t="s">
        <v>18</v>
      </c>
      <c r="H13" s="35"/>
      <c r="I13" s="36"/>
      <c r="J13" s="36"/>
      <c r="K13" s="36"/>
      <c r="L13" s="36"/>
      <c r="M13" s="36"/>
      <c r="N13" s="36"/>
      <c r="O13" s="36"/>
      <c r="R13" s="36"/>
      <c r="S13" s="36"/>
      <c r="T13" s="36"/>
      <c r="U13" s="36"/>
      <c r="V13" s="36"/>
      <c r="W13" s="36"/>
      <c r="X13" s="37"/>
      <c r="AG13" s="196" t="s">
        <v>580</v>
      </c>
    </row>
    <row r="14" spans="1:36" ht="56.25" customHeight="1" x14ac:dyDescent="0.3">
      <c r="C14" s="13" t="s">
        <v>327</v>
      </c>
      <c r="D14" s="28" t="s">
        <v>300</v>
      </c>
      <c r="F14" s="28" t="s">
        <v>300</v>
      </c>
      <c r="G14" s="19" t="s">
        <v>20</v>
      </c>
      <c r="H14" s="35"/>
      <c r="I14" s="36"/>
      <c r="J14" s="36"/>
      <c r="K14" s="36"/>
      <c r="L14" s="36"/>
      <c r="M14" s="36"/>
      <c r="N14" s="36"/>
      <c r="O14" s="36"/>
      <c r="R14" s="36"/>
      <c r="S14" s="36"/>
      <c r="T14" s="36"/>
      <c r="U14" s="36"/>
      <c r="V14" s="36"/>
      <c r="W14" s="36"/>
      <c r="X14" s="37"/>
    </row>
    <row r="15" spans="1:36" ht="56.25" customHeight="1" x14ac:dyDescent="0.3">
      <c r="C15" s="13" t="s">
        <v>328</v>
      </c>
      <c r="D15" s="13" t="s">
        <v>169</v>
      </c>
      <c r="F15" s="13" t="s">
        <v>169</v>
      </c>
      <c r="G15" s="19" t="s">
        <v>22</v>
      </c>
      <c r="H15" s="35"/>
      <c r="I15" s="36"/>
      <c r="J15" s="36"/>
      <c r="K15" s="36"/>
      <c r="L15" s="36"/>
      <c r="M15" s="36"/>
      <c r="N15" s="36"/>
      <c r="O15" s="36"/>
      <c r="R15" s="36"/>
      <c r="S15" s="36"/>
      <c r="T15" s="36"/>
      <c r="U15" s="36"/>
      <c r="V15" s="36"/>
      <c r="W15" s="36"/>
      <c r="X15" s="37"/>
    </row>
    <row r="16" spans="1:36" ht="56.25" customHeight="1" x14ac:dyDescent="0.3">
      <c r="C16" s="13" t="s">
        <v>329</v>
      </c>
      <c r="D16" s="13" t="s">
        <v>80</v>
      </c>
      <c r="F16" s="13" t="s">
        <v>80</v>
      </c>
      <c r="G16" s="19" t="s">
        <v>24</v>
      </c>
      <c r="H16" s="35"/>
      <c r="I16" s="36"/>
      <c r="J16" s="36"/>
      <c r="K16" s="36"/>
      <c r="L16" s="36"/>
      <c r="M16" s="36"/>
      <c r="N16" s="36"/>
      <c r="O16" s="36"/>
      <c r="R16" s="36"/>
      <c r="S16" s="36"/>
      <c r="T16" s="36"/>
      <c r="U16" s="36"/>
      <c r="V16" s="36"/>
      <c r="W16" s="36"/>
      <c r="X16" s="37"/>
    </row>
    <row r="17" spans="1:24" ht="56.25" customHeight="1" x14ac:dyDescent="0.3">
      <c r="C17" s="13" t="s">
        <v>330</v>
      </c>
      <c r="D17" s="13" t="s">
        <v>93</v>
      </c>
      <c r="F17" s="13" t="s">
        <v>93</v>
      </c>
      <c r="G17" s="19" t="s">
        <v>26</v>
      </c>
      <c r="H17" s="35"/>
      <c r="I17" s="36"/>
      <c r="J17" s="36"/>
      <c r="K17" s="36"/>
      <c r="L17" s="36"/>
      <c r="M17" s="36"/>
      <c r="N17" s="36"/>
      <c r="O17" s="36"/>
      <c r="R17" s="36"/>
      <c r="S17" s="36"/>
      <c r="T17" s="36"/>
      <c r="U17" s="36"/>
      <c r="V17" s="36"/>
      <c r="W17" s="36"/>
      <c r="X17" s="37"/>
    </row>
    <row r="18" spans="1:24" ht="56.25" customHeight="1" x14ac:dyDescent="0.3">
      <c r="A18" s="14"/>
      <c r="B18" s="14"/>
      <c r="C18" s="13" t="s">
        <v>330</v>
      </c>
      <c r="D18" s="13" t="s">
        <v>107</v>
      </c>
      <c r="E18" s="14"/>
      <c r="F18" s="13" t="s">
        <v>107</v>
      </c>
      <c r="G18" s="19" t="s">
        <v>27</v>
      </c>
      <c r="H18" s="35"/>
      <c r="I18" s="36"/>
      <c r="J18" s="36"/>
      <c r="K18" s="36"/>
      <c r="L18" s="36"/>
      <c r="M18" s="36"/>
      <c r="N18" s="36"/>
      <c r="O18" s="36"/>
      <c r="R18" s="36"/>
      <c r="S18" s="36"/>
      <c r="T18" s="36"/>
      <c r="U18" s="36"/>
      <c r="V18" s="36"/>
      <c r="W18" s="36"/>
      <c r="X18" s="37"/>
    </row>
    <row r="19" spans="1:24" ht="56.25" customHeight="1" x14ac:dyDescent="0.3">
      <c r="C19" s="13" t="s">
        <v>331</v>
      </c>
      <c r="D19" s="13" t="s">
        <v>115</v>
      </c>
      <c r="F19" s="13" t="s">
        <v>115</v>
      </c>
      <c r="G19" s="19" t="s">
        <v>29</v>
      </c>
      <c r="H19" s="35"/>
      <c r="I19" s="36"/>
      <c r="J19" s="36"/>
      <c r="K19" s="36"/>
      <c r="L19" s="36"/>
      <c r="M19" s="36"/>
      <c r="N19" s="36"/>
      <c r="O19" s="36"/>
      <c r="R19" s="36"/>
      <c r="S19" s="36"/>
      <c r="T19" s="36"/>
      <c r="U19" s="36"/>
      <c r="V19" s="36"/>
      <c r="W19" s="36"/>
      <c r="X19" s="37"/>
    </row>
    <row r="20" spans="1:24" ht="56.25" customHeight="1" x14ac:dyDescent="0.3">
      <c r="C20" s="13" t="s">
        <v>331</v>
      </c>
      <c r="D20" s="13" t="s">
        <v>136</v>
      </c>
      <c r="F20" s="13" t="s">
        <v>136</v>
      </c>
      <c r="G20" s="19" t="s">
        <v>31</v>
      </c>
      <c r="H20" s="35"/>
      <c r="I20" s="36"/>
      <c r="J20" s="36"/>
      <c r="K20" s="36"/>
      <c r="L20" s="36"/>
      <c r="M20" s="36"/>
      <c r="N20" s="36"/>
      <c r="O20" s="36"/>
      <c r="R20" s="36"/>
      <c r="S20" s="36"/>
      <c r="T20" s="36"/>
      <c r="U20" s="36"/>
      <c r="V20" s="36"/>
      <c r="W20" s="36"/>
      <c r="X20" s="37"/>
    </row>
    <row r="21" spans="1:24" ht="56.25" customHeight="1" x14ac:dyDescent="0.3">
      <c r="C21" s="13" t="s">
        <v>332</v>
      </c>
      <c r="D21" s="13" t="s">
        <v>146</v>
      </c>
      <c r="F21" s="13" t="s">
        <v>146</v>
      </c>
      <c r="G21" s="19" t="s">
        <v>32</v>
      </c>
      <c r="H21" s="35"/>
      <c r="I21" s="36"/>
      <c r="J21" s="36"/>
      <c r="K21" s="36"/>
      <c r="L21" s="36"/>
      <c r="M21" s="36"/>
      <c r="N21" s="36"/>
      <c r="O21" s="36"/>
      <c r="R21" s="36"/>
      <c r="S21" s="36"/>
      <c r="T21" s="36"/>
      <c r="U21" s="36"/>
      <c r="V21" s="36"/>
      <c r="W21" s="36"/>
      <c r="X21" s="37"/>
    </row>
    <row r="22" spans="1:24" ht="56.25" customHeight="1" x14ac:dyDescent="0.3">
      <c r="C22" s="64" t="s">
        <v>333</v>
      </c>
      <c r="D22" s="64" t="s">
        <v>152</v>
      </c>
      <c r="F22" s="13" t="s">
        <v>152</v>
      </c>
      <c r="G22" s="19" t="s">
        <v>33</v>
      </c>
      <c r="H22" s="35"/>
      <c r="I22" s="36"/>
      <c r="J22" s="36"/>
      <c r="K22" s="36"/>
      <c r="L22" s="36"/>
      <c r="M22" s="36"/>
      <c r="N22" s="36"/>
      <c r="O22" s="36"/>
      <c r="R22" s="36"/>
      <c r="S22" s="36"/>
      <c r="T22" s="36"/>
      <c r="U22" s="36"/>
      <c r="V22" s="36"/>
      <c r="W22" s="36"/>
      <c r="X22" s="37"/>
    </row>
    <row r="23" spans="1:24" ht="56.25" customHeight="1" x14ac:dyDescent="0.3">
      <c r="G23" s="19" t="s">
        <v>35</v>
      </c>
      <c r="H23" s="35"/>
      <c r="I23" s="36"/>
      <c r="J23" s="36"/>
      <c r="K23" s="36"/>
      <c r="L23" s="36"/>
      <c r="M23" s="36"/>
      <c r="N23" s="36"/>
      <c r="O23" s="36"/>
      <c r="Q23" s="36"/>
      <c r="R23" s="36"/>
      <c r="S23" s="36"/>
      <c r="T23" s="36"/>
      <c r="U23" s="36"/>
      <c r="V23" s="36"/>
      <c r="W23" s="36"/>
      <c r="X23" s="37"/>
    </row>
    <row r="24" spans="1:24" ht="56.25" customHeight="1" x14ac:dyDescent="0.3">
      <c r="G24" s="19" t="s">
        <v>36</v>
      </c>
      <c r="H24" s="35"/>
      <c r="I24" s="36"/>
      <c r="J24" s="36"/>
      <c r="K24" s="36"/>
      <c r="L24" s="36"/>
      <c r="M24" s="36"/>
      <c r="N24" s="36"/>
      <c r="O24" s="36"/>
      <c r="Q24" s="36"/>
      <c r="R24" s="36"/>
      <c r="S24" s="36"/>
      <c r="T24" s="36"/>
      <c r="U24" s="36"/>
      <c r="V24" s="36"/>
      <c r="W24" s="36"/>
      <c r="X24" s="37"/>
    </row>
    <row r="25" spans="1:24" ht="56.25" customHeight="1" x14ac:dyDescent="0.3">
      <c r="A25" s="14"/>
      <c r="B25" s="62"/>
      <c r="E25" s="62"/>
      <c r="G25" s="19" t="s">
        <v>37</v>
      </c>
      <c r="H25" s="35"/>
      <c r="I25" s="36"/>
      <c r="J25" s="36"/>
      <c r="K25" s="36"/>
      <c r="L25" s="36"/>
      <c r="M25" s="36"/>
      <c r="N25" s="36"/>
      <c r="O25" s="36"/>
      <c r="P25" s="183"/>
      <c r="Q25" s="36"/>
      <c r="R25" s="36"/>
      <c r="S25" s="36"/>
      <c r="T25" s="36"/>
      <c r="U25" s="36"/>
      <c r="V25" s="36"/>
      <c r="W25" s="36"/>
      <c r="X25" s="37"/>
    </row>
    <row r="26" spans="1:24" ht="56.25" customHeight="1" x14ac:dyDescent="0.3">
      <c r="A26" s="14"/>
      <c r="B26" s="62"/>
      <c r="E26" s="62"/>
      <c r="G26" s="19" t="s">
        <v>38</v>
      </c>
      <c r="H26" s="35"/>
      <c r="I26" s="36"/>
      <c r="J26" s="36"/>
      <c r="K26" s="36"/>
      <c r="L26" s="36"/>
      <c r="M26" s="36"/>
      <c r="N26" s="36"/>
      <c r="O26" s="36"/>
      <c r="Q26" s="36"/>
      <c r="R26" s="36"/>
      <c r="S26" s="36"/>
      <c r="T26" s="36"/>
      <c r="U26" s="36"/>
      <c r="V26" s="36"/>
      <c r="W26" s="36"/>
      <c r="X26" s="37"/>
    </row>
    <row r="27" spans="1:24" ht="56.25" customHeight="1" x14ac:dyDescent="0.3">
      <c r="A27" s="14"/>
      <c r="B27" s="62"/>
      <c r="E27" s="62"/>
      <c r="G27" s="19" t="s">
        <v>40</v>
      </c>
      <c r="H27" s="35"/>
      <c r="I27" s="36"/>
      <c r="J27" s="36"/>
      <c r="K27" s="36"/>
      <c r="L27" s="36"/>
      <c r="M27" s="36"/>
      <c r="N27" s="36"/>
      <c r="O27" s="36"/>
      <c r="P27" s="36"/>
      <c r="Q27" s="36"/>
      <c r="R27" s="36"/>
      <c r="S27" s="36"/>
      <c r="T27" s="36"/>
      <c r="U27" s="36"/>
      <c r="V27" s="36"/>
      <c r="W27" s="36"/>
      <c r="X27" s="37"/>
    </row>
    <row r="28" spans="1:24" ht="56.25" customHeight="1" x14ac:dyDescent="0.3">
      <c r="G28" s="19" t="s">
        <v>41</v>
      </c>
      <c r="H28" s="35"/>
      <c r="I28" s="36"/>
      <c r="J28" s="36"/>
      <c r="K28" s="36"/>
      <c r="L28" s="36"/>
      <c r="M28" s="36"/>
      <c r="N28" s="36"/>
      <c r="O28" s="36"/>
      <c r="P28" s="36"/>
      <c r="Q28" s="36"/>
      <c r="R28" s="36"/>
      <c r="S28" s="36"/>
      <c r="T28" s="36"/>
      <c r="U28" s="36"/>
      <c r="V28" s="36"/>
      <c r="W28" s="36"/>
      <c r="X28" s="37"/>
    </row>
    <row r="29" spans="1:24" ht="56.25" customHeight="1" x14ac:dyDescent="0.3">
      <c r="G29" s="19" t="s">
        <v>42</v>
      </c>
      <c r="H29" s="35"/>
      <c r="I29" s="36"/>
      <c r="J29" s="36"/>
      <c r="K29" s="36"/>
      <c r="L29" s="36"/>
      <c r="M29" s="36"/>
      <c r="N29" s="36"/>
      <c r="O29" s="36"/>
      <c r="P29" s="36"/>
      <c r="Q29" s="36"/>
      <c r="R29" s="36"/>
      <c r="S29" s="36"/>
      <c r="T29" s="36"/>
      <c r="U29" s="36"/>
      <c r="V29" s="36"/>
      <c r="W29" s="36"/>
      <c r="X29" s="37"/>
    </row>
    <row r="30" spans="1:24" ht="56.25" customHeight="1" x14ac:dyDescent="0.3">
      <c r="C30" s="14"/>
      <c r="G30" s="19" t="s">
        <v>43</v>
      </c>
      <c r="H30" s="35"/>
      <c r="I30" s="36"/>
      <c r="J30" s="36"/>
      <c r="K30" s="36"/>
      <c r="L30" s="36"/>
      <c r="M30" s="36"/>
      <c r="N30" s="36"/>
      <c r="O30" s="36"/>
      <c r="P30" s="36"/>
      <c r="Q30" s="36"/>
      <c r="R30" s="36"/>
      <c r="S30" s="36"/>
      <c r="T30" s="36"/>
      <c r="U30" s="36"/>
      <c r="V30" s="36"/>
      <c r="W30" s="36"/>
      <c r="X30" s="37"/>
    </row>
    <row r="31" spans="1:24" ht="56.25" customHeight="1" x14ac:dyDescent="0.3">
      <c r="G31" s="19" t="s">
        <v>45</v>
      </c>
      <c r="H31" s="35"/>
      <c r="I31" s="36"/>
      <c r="J31" s="36"/>
      <c r="K31" s="36"/>
      <c r="L31" s="36"/>
      <c r="M31" s="36"/>
      <c r="N31" s="36"/>
      <c r="O31" s="36"/>
      <c r="P31" s="36"/>
      <c r="Q31" s="36"/>
      <c r="R31" s="36"/>
      <c r="S31" s="36"/>
      <c r="T31" s="36"/>
      <c r="U31" s="36"/>
      <c r="V31" s="36"/>
      <c r="W31" s="36"/>
      <c r="X31" s="37"/>
    </row>
    <row r="32" spans="1:24" ht="56.25" customHeight="1" x14ac:dyDescent="0.3">
      <c r="G32" s="19" t="s">
        <v>47</v>
      </c>
      <c r="H32" s="35"/>
      <c r="I32" s="36"/>
      <c r="J32" s="36"/>
      <c r="K32" s="36"/>
      <c r="L32" s="36"/>
      <c r="M32" s="36"/>
      <c r="N32" s="36"/>
      <c r="O32" s="36"/>
      <c r="P32" s="36"/>
      <c r="Q32" s="36"/>
      <c r="R32" s="36"/>
      <c r="S32" s="36"/>
      <c r="T32" s="36"/>
      <c r="U32" s="36"/>
      <c r="V32" s="36"/>
      <c r="W32" s="36"/>
      <c r="X32" s="37"/>
    </row>
    <row r="33" spans="1:24" ht="56.25" customHeight="1" x14ac:dyDescent="0.3">
      <c r="G33" s="19" t="s">
        <v>48</v>
      </c>
      <c r="H33" s="35"/>
      <c r="I33" s="36"/>
      <c r="J33" s="36"/>
      <c r="K33" s="36"/>
      <c r="L33" s="36"/>
      <c r="M33" s="36"/>
      <c r="N33" s="36"/>
      <c r="O33" s="36"/>
      <c r="P33" s="36"/>
      <c r="Q33" s="36"/>
      <c r="R33" s="36"/>
      <c r="S33" s="36"/>
      <c r="T33" s="36"/>
      <c r="U33" s="36"/>
      <c r="V33" s="36"/>
      <c r="W33" s="36"/>
      <c r="X33" s="37"/>
    </row>
    <row r="34" spans="1:24" ht="56.25" customHeight="1" x14ac:dyDescent="0.3">
      <c r="G34" s="1" t="s">
        <v>230</v>
      </c>
      <c r="H34" s="38"/>
      <c r="I34" s="39"/>
      <c r="J34" s="39"/>
      <c r="K34" s="39"/>
      <c r="L34" s="39"/>
      <c r="M34" s="39"/>
      <c r="N34" s="39"/>
      <c r="O34" s="39"/>
      <c r="P34" s="36"/>
      <c r="Q34" s="36"/>
      <c r="R34" s="39"/>
      <c r="S34" s="39"/>
      <c r="T34" s="39"/>
      <c r="U34" s="39"/>
      <c r="V34" s="39"/>
      <c r="W34" s="39"/>
      <c r="X34" s="40"/>
    </row>
    <row r="35" spans="1:24" ht="56.25" customHeight="1" x14ac:dyDescent="0.3">
      <c r="G35" s="3" t="s">
        <v>288</v>
      </c>
      <c r="H35" s="38"/>
      <c r="I35" s="39"/>
      <c r="J35" s="39"/>
      <c r="K35" s="39"/>
      <c r="L35" s="39"/>
      <c r="M35" s="39"/>
      <c r="N35" s="39"/>
      <c r="O35" s="39"/>
      <c r="P35" s="39"/>
      <c r="Q35" s="39"/>
      <c r="R35" s="39"/>
      <c r="S35" s="39"/>
      <c r="T35" s="39"/>
      <c r="U35" s="39"/>
      <c r="V35" s="39"/>
      <c r="W35" s="39"/>
      <c r="X35" s="40"/>
    </row>
    <row r="36" spans="1:24" ht="56.25" customHeight="1" x14ac:dyDescent="0.3">
      <c r="G36" s="1" t="s">
        <v>56</v>
      </c>
      <c r="H36" s="38"/>
      <c r="I36" s="39"/>
      <c r="J36" s="39"/>
      <c r="K36" s="39"/>
      <c r="L36" s="39"/>
      <c r="M36" s="39"/>
      <c r="N36" s="39"/>
      <c r="O36" s="39"/>
      <c r="P36" s="39"/>
      <c r="Q36" s="39"/>
      <c r="R36" s="39"/>
      <c r="S36" s="39"/>
      <c r="T36" s="39"/>
      <c r="U36" s="39"/>
      <c r="V36" s="39"/>
      <c r="W36" s="39"/>
      <c r="X36" s="40"/>
    </row>
    <row r="37" spans="1:24" ht="56.25" customHeight="1" x14ac:dyDescent="0.3">
      <c r="C37" s="14"/>
      <c r="G37" s="1" t="s">
        <v>183</v>
      </c>
      <c r="H37" s="38"/>
      <c r="I37" s="39"/>
      <c r="J37" s="39"/>
      <c r="K37" s="39"/>
      <c r="L37" s="39"/>
      <c r="M37" s="39"/>
      <c r="N37" s="39"/>
      <c r="O37" s="39"/>
      <c r="P37" s="39"/>
      <c r="Q37" s="39"/>
      <c r="R37" s="39"/>
      <c r="S37" s="39"/>
      <c r="T37" s="39"/>
      <c r="U37" s="39"/>
      <c r="V37" s="39"/>
      <c r="W37" s="39"/>
      <c r="X37" s="40"/>
    </row>
    <row r="38" spans="1:24" ht="56.25" customHeight="1" x14ac:dyDescent="0.3">
      <c r="C38" s="14"/>
      <c r="G38" s="1" t="s">
        <v>289</v>
      </c>
      <c r="H38" s="38"/>
      <c r="I38" s="39"/>
      <c r="J38" s="39"/>
      <c r="K38" s="39"/>
      <c r="L38" s="39"/>
      <c r="M38" s="39"/>
      <c r="N38" s="39"/>
      <c r="O38" s="39"/>
      <c r="P38" s="39"/>
      <c r="Q38" s="39"/>
      <c r="R38" s="39"/>
      <c r="S38" s="39"/>
      <c r="T38" s="39"/>
      <c r="U38" s="39"/>
      <c r="V38" s="39"/>
      <c r="W38" s="39"/>
      <c r="X38" s="40"/>
    </row>
    <row r="39" spans="1:24" ht="56.25" customHeight="1" x14ac:dyDescent="0.3">
      <c r="C39" s="14"/>
      <c r="G39" s="1" t="s">
        <v>189</v>
      </c>
      <c r="H39" s="38"/>
      <c r="I39" s="39"/>
      <c r="J39" s="39"/>
      <c r="K39" s="39"/>
      <c r="L39" s="39"/>
      <c r="M39" s="39"/>
      <c r="N39" s="39"/>
      <c r="O39" s="39"/>
      <c r="P39" s="39"/>
      <c r="Q39" s="39"/>
      <c r="R39" s="39"/>
      <c r="S39" s="39"/>
      <c r="T39" s="39"/>
      <c r="U39" s="39"/>
      <c r="V39" s="39"/>
      <c r="W39" s="39"/>
      <c r="X39" s="40"/>
    </row>
    <row r="40" spans="1:24" ht="56.25" customHeight="1" x14ac:dyDescent="0.3">
      <c r="G40" s="19" t="s">
        <v>50</v>
      </c>
      <c r="H40" s="35"/>
      <c r="I40" s="36"/>
      <c r="J40" s="36"/>
      <c r="K40" s="36"/>
      <c r="L40" s="36"/>
      <c r="M40" s="36"/>
      <c r="N40" s="36"/>
      <c r="O40" s="36"/>
      <c r="P40" s="39"/>
      <c r="Q40" s="39"/>
      <c r="R40" s="36"/>
      <c r="S40" s="36"/>
      <c r="T40" s="36"/>
      <c r="U40" s="36"/>
      <c r="V40" s="36"/>
      <c r="W40" s="36"/>
      <c r="X40" s="37"/>
    </row>
    <row r="41" spans="1:24" ht="56.25" customHeight="1" x14ac:dyDescent="0.3">
      <c r="G41" s="19" t="s">
        <v>51</v>
      </c>
      <c r="H41" s="35"/>
      <c r="I41" s="36"/>
      <c r="J41" s="36"/>
      <c r="K41" s="36"/>
      <c r="L41" s="36"/>
      <c r="M41" s="36"/>
      <c r="N41" s="36"/>
      <c r="O41" s="36"/>
      <c r="P41" s="36"/>
      <c r="Q41" s="36"/>
      <c r="R41" s="36"/>
      <c r="S41" s="36"/>
      <c r="T41" s="36"/>
      <c r="U41" s="36"/>
      <c r="V41" s="36"/>
      <c r="W41" s="36"/>
      <c r="X41" s="37"/>
    </row>
    <row r="42" spans="1:24" ht="56.25" customHeight="1" x14ac:dyDescent="0.3">
      <c r="G42" s="19" t="s">
        <v>52</v>
      </c>
      <c r="H42" s="35"/>
      <c r="I42" s="36"/>
      <c r="J42" s="36"/>
      <c r="K42" s="36"/>
      <c r="L42" s="36"/>
      <c r="M42" s="36"/>
      <c r="N42" s="36"/>
      <c r="O42" s="36"/>
      <c r="P42" s="36"/>
      <c r="Q42" s="36"/>
      <c r="R42" s="36"/>
      <c r="S42" s="36"/>
      <c r="T42" s="36"/>
      <c r="U42" s="36"/>
      <c r="V42" s="36"/>
      <c r="W42" s="36"/>
      <c r="X42" s="37"/>
    </row>
    <row r="43" spans="1:24" ht="56.25" customHeight="1" x14ac:dyDescent="0.3">
      <c r="A43" s="24"/>
      <c r="B43" s="63"/>
      <c r="E43" s="63"/>
      <c r="G43" s="1" t="s">
        <v>58</v>
      </c>
      <c r="H43" s="38"/>
      <c r="I43" s="39"/>
      <c r="J43" s="39"/>
      <c r="K43" s="39"/>
      <c r="L43" s="39"/>
      <c r="M43" s="39"/>
      <c r="N43" s="39"/>
      <c r="O43" s="39"/>
      <c r="P43" s="36"/>
      <c r="Q43" s="36"/>
      <c r="R43" s="39"/>
      <c r="S43" s="39"/>
      <c r="T43" s="39"/>
      <c r="U43" s="39"/>
      <c r="V43" s="39"/>
      <c r="W43" s="39"/>
      <c r="X43" s="40"/>
    </row>
    <row r="44" spans="1:24" ht="56.25" customHeight="1" x14ac:dyDescent="0.3">
      <c r="G44" s="1" t="s">
        <v>184</v>
      </c>
      <c r="H44" s="38"/>
      <c r="I44" s="39"/>
      <c r="J44" s="39"/>
      <c r="K44" s="39"/>
      <c r="L44" s="39"/>
      <c r="M44" s="39"/>
      <c r="N44" s="39"/>
      <c r="O44" s="39"/>
      <c r="P44" s="39"/>
      <c r="Q44" s="39"/>
      <c r="R44" s="39"/>
      <c r="S44" s="39"/>
      <c r="T44" s="39"/>
      <c r="U44" s="39"/>
      <c r="V44" s="39"/>
      <c r="W44" s="39"/>
      <c r="X44" s="40"/>
    </row>
    <row r="45" spans="1:24" ht="56.25" customHeight="1" x14ac:dyDescent="0.3">
      <c r="G45" s="19" t="s">
        <v>53</v>
      </c>
      <c r="H45" s="35"/>
      <c r="I45" s="36"/>
      <c r="J45" s="36"/>
      <c r="K45" s="36"/>
      <c r="L45" s="36"/>
      <c r="M45" s="36"/>
      <c r="N45" s="36"/>
      <c r="O45" s="36"/>
      <c r="P45" s="39"/>
      <c r="Q45" s="39"/>
      <c r="R45" s="36"/>
      <c r="S45" s="36"/>
      <c r="T45" s="36"/>
      <c r="U45" s="36"/>
      <c r="V45" s="36"/>
      <c r="W45" s="36"/>
      <c r="X45" s="37"/>
    </row>
    <row r="46" spans="1:24" ht="56.25" customHeight="1" x14ac:dyDescent="0.3">
      <c r="G46" s="1" t="s">
        <v>54</v>
      </c>
      <c r="H46" s="38"/>
      <c r="I46" s="39"/>
      <c r="J46" s="39"/>
      <c r="K46" s="39"/>
      <c r="L46" s="39"/>
      <c r="M46" s="39"/>
      <c r="N46" s="39"/>
      <c r="O46" s="39"/>
      <c r="P46" s="36"/>
      <c r="Q46" s="36"/>
      <c r="R46" s="39"/>
      <c r="S46" s="39"/>
      <c r="T46" s="39"/>
      <c r="U46" s="39"/>
      <c r="V46" s="39"/>
      <c r="W46" s="39"/>
      <c r="X46" s="40"/>
    </row>
    <row r="47" spans="1:24" ht="56.25" customHeight="1" x14ac:dyDescent="0.3">
      <c r="G47" s="1" t="s">
        <v>55</v>
      </c>
      <c r="H47" s="38"/>
      <c r="I47" s="39"/>
      <c r="J47" s="39"/>
      <c r="K47" s="39"/>
      <c r="L47" s="39"/>
      <c r="M47" s="39"/>
      <c r="N47" s="39"/>
      <c r="O47" s="39"/>
      <c r="P47" s="39"/>
      <c r="Q47" s="39"/>
      <c r="R47" s="39"/>
      <c r="S47" s="39"/>
      <c r="T47" s="39"/>
      <c r="U47" s="39"/>
      <c r="V47" s="39"/>
      <c r="W47" s="39"/>
      <c r="X47" s="40"/>
    </row>
    <row r="48" spans="1:24" ht="56.25" customHeight="1" x14ac:dyDescent="0.3">
      <c r="G48" s="1" t="s">
        <v>167</v>
      </c>
      <c r="H48" s="38"/>
      <c r="I48" s="39"/>
      <c r="J48" s="39"/>
      <c r="K48" s="39"/>
      <c r="L48" s="39"/>
      <c r="M48" s="39"/>
      <c r="N48" s="39"/>
      <c r="O48" s="39"/>
      <c r="P48" s="39"/>
      <c r="Q48" s="39"/>
      <c r="R48" s="39"/>
      <c r="S48" s="39"/>
      <c r="T48" s="39"/>
      <c r="U48" s="39"/>
      <c r="V48" s="39"/>
      <c r="W48" s="39"/>
      <c r="X48" s="40"/>
    </row>
    <row r="49" spans="1:24" ht="56.25" customHeight="1" x14ac:dyDescent="0.3">
      <c r="A49" s="25"/>
      <c r="B49" s="63"/>
      <c r="E49" s="63"/>
      <c r="G49" s="1" t="s">
        <v>188</v>
      </c>
      <c r="H49" s="38"/>
      <c r="I49" s="39"/>
      <c r="J49" s="39"/>
      <c r="K49" s="39"/>
      <c r="L49" s="39"/>
      <c r="M49" s="39"/>
      <c r="N49" s="39"/>
      <c r="O49" s="39"/>
      <c r="P49" s="39"/>
      <c r="Q49" s="39"/>
      <c r="R49" s="39"/>
      <c r="S49" s="39"/>
      <c r="T49" s="39"/>
      <c r="U49" s="39"/>
      <c r="V49" s="39"/>
      <c r="W49" s="39"/>
      <c r="X49" s="40"/>
    </row>
    <row r="50" spans="1:24" ht="56.25" customHeight="1" x14ac:dyDescent="0.3">
      <c r="G50" s="1" t="s">
        <v>191</v>
      </c>
      <c r="H50" s="38"/>
      <c r="I50" s="39"/>
      <c r="J50" s="39"/>
      <c r="K50" s="39"/>
      <c r="L50" s="39"/>
      <c r="M50" s="39"/>
      <c r="N50" s="39"/>
      <c r="O50" s="39"/>
      <c r="P50" s="39"/>
      <c r="Q50" s="39"/>
      <c r="R50" s="39"/>
      <c r="S50" s="39"/>
      <c r="T50" s="39"/>
      <c r="U50" s="39"/>
      <c r="V50" s="39"/>
      <c r="W50" s="39"/>
      <c r="X50" s="40"/>
    </row>
    <row r="51" spans="1:24" ht="56.25" customHeight="1" x14ac:dyDescent="0.3">
      <c r="G51" s="1" t="s">
        <v>173</v>
      </c>
      <c r="H51" s="38"/>
      <c r="I51" s="39"/>
      <c r="J51" s="39"/>
      <c r="K51" s="39"/>
      <c r="L51" s="39"/>
      <c r="M51" s="39"/>
      <c r="N51" s="39"/>
      <c r="O51" s="39"/>
      <c r="P51" s="39"/>
      <c r="Q51" s="39"/>
      <c r="R51" s="39"/>
      <c r="S51" s="39"/>
      <c r="T51" s="39"/>
      <c r="U51" s="39"/>
      <c r="V51" s="39"/>
      <c r="W51" s="39"/>
      <c r="X51" s="40"/>
    </row>
    <row r="52" spans="1:24" ht="56.25" customHeight="1" x14ac:dyDescent="0.3">
      <c r="G52" s="1" t="s">
        <v>174</v>
      </c>
      <c r="H52" s="38"/>
      <c r="I52" s="39"/>
      <c r="J52" s="39"/>
      <c r="K52" s="39"/>
      <c r="L52" s="39"/>
      <c r="M52" s="39"/>
      <c r="N52" s="39"/>
      <c r="O52" s="39"/>
      <c r="P52" s="39"/>
      <c r="Q52" s="39"/>
      <c r="R52" s="39"/>
      <c r="S52" s="39"/>
      <c r="T52" s="39"/>
      <c r="U52" s="39"/>
      <c r="V52" s="39"/>
      <c r="W52" s="39"/>
      <c r="X52" s="40"/>
    </row>
    <row r="53" spans="1:24" ht="56.25" customHeight="1" x14ac:dyDescent="0.3">
      <c r="G53" s="1" t="s">
        <v>176</v>
      </c>
      <c r="H53" s="38"/>
      <c r="I53" s="39"/>
      <c r="J53" s="39"/>
      <c r="K53" s="39"/>
      <c r="L53" s="39"/>
      <c r="M53" s="39"/>
      <c r="N53" s="39"/>
      <c r="O53" s="39"/>
      <c r="P53" s="39"/>
      <c r="Q53" s="39"/>
      <c r="R53" s="39"/>
      <c r="S53" s="39"/>
      <c r="T53" s="39"/>
      <c r="U53" s="39"/>
      <c r="V53" s="39"/>
      <c r="W53" s="39"/>
      <c r="X53" s="40"/>
    </row>
    <row r="54" spans="1:24" ht="56.25" customHeight="1" x14ac:dyDescent="0.3">
      <c r="G54" s="1" t="s">
        <v>177</v>
      </c>
      <c r="H54" s="38"/>
      <c r="I54" s="39"/>
      <c r="J54" s="39"/>
      <c r="K54" s="39"/>
      <c r="L54" s="39"/>
      <c r="M54" s="39"/>
      <c r="N54" s="39"/>
      <c r="O54" s="39"/>
      <c r="P54" s="39"/>
      <c r="Q54" s="39"/>
      <c r="R54" s="39"/>
      <c r="S54" s="39"/>
      <c r="T54" s="39"/>
      <c r="U54" s="39"/>
      <c r="V54" s="39"/>
      <c r="W54" s="39"/>
      <c r="X54" s="40"/>
    </row>
    <row r="55" spans="1:24" ht="56.25" customHeight="1" x14ac:dyDescent="0.3">
      <c r="A55" s="24"/>
      <c r="B55" s="63"/>
      <c r="C55" s="24"/>
      <c r="E55" s="63"/>
      <c r="G55" s="1" t="s">
        <v>179</v>
      </c>
      <c r="H55" s="38"/>
      <c r="I55" s="39"/>
      <c r="J55" s="39"/>
      <c r="K55" s="39"/>
      <c r="L55" s="39"/>
      <c r="M55" s="39"/>
      <c r="N55" s="39"/>
      <c r="O55" s="39"/>
      <c r="P55" s="39"/>
      <c r="Q55" s="39"/>
      <c r="R55" s="39"/>
      <c r="S55" s="39"/>
      <c r="T55" s="39"/>
      <c r="U55" s="39"/>
      <c r="V55" s="39"/>
      <c r="W55" s="39"/>
      <c r="X55" s="40"/>
    </row>
    <row r="56" spans="1:24" ht="56.25" customHeight="1" x14ac:dyDescent="0.3">
      <c r="G56" s="1" t="s">
        <v>180</v>
      </c>
      <c r="H56" s="38"/>
      <c r="I56" s="39"/>
      <c r="J56" s="39"/>
      <c r="K56" s="39"/>
      <c r="L56" s="39"/>
      <c r="M56" s="39"/>
      <c r="N56" s="39"/>
      <c r="O56" s="39"/>
      <c r="P56" s="39"/>
      <c r="Q56" s="39"/>
      <c r="R56" s="39"/>
      <c r="S56" s="39"/>
      <c r="T56" s="39"/>
      <c r="U56" s="39"/>
      <c r="V56" s="39"/>
      <c r="W56" s="39"/>
      <c r="X56" s="40"/>
    </row>
    <row r="57" spans="1:24" ht="56.25" customHeight="1" x14ac:dyDescent="0.3">
      <c r="A57" s="25"/>
      <c r="B57" s="63"/>
      <c r="E57" s="63"/>
      <c r="G57" s="1" t="s">
        <v>181</v>
      </c>
      <c r="H57" s="38"/>
      <c r="I57" s="39"/>
      <c r="J57" s="39"/>
      <c r="K57" s="39"/>
      <c r="L57" s="39"/>
      <c r="M57" s="39"/>
      <c r="N57" s="39"/>
      <c r="O57" s="39"/>
      <c r="P57" s="39"/>
      <c r="Q57" s="39"/>
      <c r="R57" s="39"/>
      <c r="S57" s="39"/>
      <c r="T57" s="39"/>
      <c r="U57" s="39"/>
      <c r="V57" s="39"/>
      <c r="W57" s="39"/>
      <c r="X57" s="40"/>
    </row>
    <row r="58" spans="1:24" ht="56.25" customHeight="1" x14ac:dyDescent="0.3">
      <c r="G58" s="1" t="s">
        <v>182</v>
      </c>
      <c r="H58" s="38"/>
      <c r="I58" s="39"/>
      <c r="J58" s="39"/>
      <c r="K58" s="39"/>
      <c r="L58" s="39"/>
      <c r="M58" s="39"/>
      <c r="N58" s="39"/>
      <c r="O58" s="39"/>
      <c r="P58" s="39"/>
      <c r="Q58" s="39"/>
      <c r="R58" s="39"/>
      <c r="S58" s="39"/>
      <c r="T58" s="39"/>
      <c r="U58" s="39"/>
      <c r="V58" s="39"/>
      <c r="W58" s="39"/>
      <c r="X58" s="40"/>
    </row>
    <row r="59" spans="1:24" ht="56.25" customHeight="1" x14ac:dyDescent="0.3">
      <c r="G59" s="1" t="s">
        <v>186</v>
      </c>
      <c r="H59" s="38"/>
      <c r="I59" s="39"/>
      <c r="J59" s="39"/>
      <c r="K59" s="39"/>
      <c r="L59" s="39"/>
      <c r="M59" s="39"/>
      <c r="N59" s="39"/>
      <c r="O59" s="39"/>
      <c r="P59" s="39"/>
      <c r="Q59" s="39"/>
      <c r="R59" s="39"/>
      <c r="S59" s="39"/>
      <c r="T59" s="39"/>
      <c r="U59" s="39"/>
      <c r="V59" s="39"/>
      <c r="W59" s="39"/>
      <c r="X59" s="40"/>
    </row>
    <row r="60" spans="1:24" ht="56.25" customHeight="1" x14ac:dyDescent="0.3">
      <c r="G60" s="1" t="s">
        <v>187</v>
      </c>
      <c r="H60" s="38"/>
      <c r="I60" s="39"/>
      <c r="J60" s="39"/>
      <c r="K60" s="39"/>
      <c r="L60" s="39"/>
      <c r="M60" s="39"/>
      <c r="N60" s="39"/>
      <c r="O60" s="39"/>
      <c r="P60" s="39"/>
      <c r="Q60" s="39"/>
      <c r="R60" s="39"/>
      <c r="S60" s="39"/>
      <c r="T60" s="39"/>
      <c r="U60" s="39"/>
      <c r="V60" s="39"/>
      <c r="W60" s="39"/>
      <c r="X60" s="40"/>
    </row>
    <row r="61" spans="1:24" ht="56.25" customHeight="1" x14ac:dyDescent="0.3">
      <c r="C61" s="25"/>
      <c r="G61" s="1" t="s">
        <v>190</v>
      </c>
      <c r="H61" s="38"/>
      <c r="I61" s="39"/>
      <c r="J61" s="39"/>
      <c r="K61" s="39"/>
      <c r="L61" s="39"/>
      <c r="M61" s="39"/>
      <c r="N61" s="39"/>
      <c r="O61" s="39"/>
      <c r="P61" s="39"/>
      <c r="Q61" s="39"/>
      <c r="R61" s="39"/>
      <c r="S61" s="39"/>
      <c r="T61" s="39"/>
      <c r="U61" s="39"/>
      <c r="V61" s="39"/>
      <c r="W61" s="39"/>
      <c r="X61" s="40"/>
    </row>
    <row r="62" spans="1:24" ht="56.25" customHeight="1" x14ac:dyDescent="0.3">
      <c r="A62" s="24"/>
      <c r="B62" s="63"/>
      <c r="E62" s="63"/>
      <c r="G62" s="1" t="s">
        <v>192</v>
      </c>
      <c r="H62" s="38"/>
      <c r="I62" s="39"/>
      <c r="J62" s="39"/>
      <c r="K62" s="39"/>
      <c r="L62" s="39"/>
      <c r="M62" s="39"/>
      <c r="N62" s="39"/>
      <c r="O62" s="39"/>
      <c r="P62" s="39"/>
      <c r="Q62" s="39"/>
      <c r="R62" s="39"/>
      <c r="S62" s="39"/>
      <c r="T62" s="39"/>
      <c r="U62" s="39"/>
      <c r="V62" s="39"/>
      <c r="W62" s="39"/>
      <c r="X62" s="40"/>
    </row>
    <row r="63" spans="1:24" ht="56.25" customHeight="1" x14ac:dyDescent="0.3">
      <c r="A63" s="24"/>
      <c r="B63" s="63"/>
      <c r="E63" s="63"/>
      <c r="G63" s="1" t="s">
        <v>193</v>
      </c>
      <c r="H63" s="38"/>
      <c r="I63" s="39"/>
      <c r="J63" s="39"/>
      <c r="K63" s="39"/>
      <c r="L63" s="39"/>
      <c r="M63" s="39"/>
      <c r="N63" s="39"/>
      <c r="O63" s="39"/>
      <c r="P63" s="39"/>
      <c r="Q63" s="39"/>
      <c r="R63" s="39"/>
      <c r="S63" s="39"/>
      <c r="T63" s="39"/>
      <c r="U63" s="39"/>
      <c r="V63" s="39"/>
      <c r="W63" s="39"/>
      <c r="X63" s="40"/>
    </row>
    <row r="64" spans="1:24" ht="56.25" customHeight="1" x14ac:dyDescent="0.3">
      <c r="A64" s="24"/>
      <c r="B64" s="63"/>
      <c r="E64" s="63"/>
      <c r="G64" s="1" t="s">
        <v>194</v>
      </c>
      <c r="H64" s="38"/>
      <c r="I64" s="39"/>
      <c r="J64" s="39"/>
      <c r="K64" s="39"/>
      <c r="L64" s="39"/>
      <c r="M64" s="39"/>
      <c r="N64" s="39"/>
      <c r="O64" s="39"/>
      <c r="P64" s="39"/>
      <c r="Q64" s="39"/>
      <c r="R64" s="39"/>
      <c r="S64" s="39"/>
      <c r="T64" s="39"/>
      <c r="U64" s="39"/>
      <c r="V64" s="39"/>
      <c r="W64" s="39"/>
      <c r="X64" s="40"/>
    </row>
    <row r="65" spans="1:24" ht="56.25" customHeight="1" x14ac:dyDescent="0.3">
      <c r="A65" s="24"/>
      <c r="B65" s="63"/>
      <c r="E65" s="63"/>
      <c r="G65" s="1" t="s">
        <v>227</v>
      </c>
      <c r="H65" s="38"/>
      <c r="I65" s="39"/>
      <c r="J65" s="39"/>
      <c r="K65" s="39"/>
      <c r="L65" s="39"/>
      <c r="M65" s="39"/>
      <c r="N65" s="39"/>
      <c r="O65" s="39"/>
      <c r="P65" s="39"/>
      <c r="Q65" s="39"/>
      <c r="R65" s="39"/>
      <c r="S65" s="39"/>
      <c r="T65" s="39"/>
      <c r="U65" s="39"/>
      <c r="V65" s="39"/>
      <c r="W65" s="39"/>
      <c r="X65" s="40"/>
    </row>
    <row r="66" spans="1:24" ht="56.25" customHeight="1" x14ac:dyDescent="0.3">
      <c r="A66" s="24"/>
      <c r="B66" s="63"/>
      <c r="E66" s="63"/>
      <c r="G66" s="1" t="s">
        <v>248</v>
      </c>
      <c r="H66" s="38"/>
      <c r="I66" s="39"/>
      <c r="J66" s="39"/>
      <c r="K66" s="39"/>
      <c r="L66" s="39"/>
      <c r="M66" s="39"/>
      <c r="N66" s="39"/>
      <c r="O66" s="39"/>
      <c r="P66" s="39"/>
      <c r="Q66" s="39"/>
      <c r="R66" s="39"/>
      <c r="S66" s="39"/>
      <c r="T66" s="39"/>
      <c r="U66" s="39"/>
      <c r="V66" s="39"/>
      <c r="W66" s="39"/>
      <c r="X66" s="40"/>
    </row>
    <row r="67" spans="1:24" ht="56.25" customHeight="1" x14ac:dyDescent="0.3">
      <c r="A67" s="24"/>
      <c r="B67" s="63"/>
      <c r="C67" s="24"/>
      <c r="E67" s="63"/>
      <c r="G67" s="1" t="s">
        <v>228</v>
      </c>
      <c r="H67" s="38"/>
      <c r="I67" s="39"/>
      <c r="J67" s="39"/>
      <c r="K67" s="39"/>
      <c r="L67" s="39"/>
      <c r="M67" s="39"/>
      <c r="N67" s="39"/>
      <c r="O67" s="39"/>
      <c r="P67" s="39"/>
      <c r="Q67" s="39"/>
      <c r="R67" s="39"/>
      <c r="S67" s="39"/>
      <c r="T67" s="39"/>
      <c r="U67" s="39"/>
      <c r="V67" s="39"/>
      <c r="W67" s="39"/>
      <c r="X67" s="40"/>
    </row>
    <row r="68" spans="1:24" ht="56.25" customHeight="1" x14ac:dyDescent="0.3">
      <c r="G68" s="1" t="s">
        <v>236</v>
      </c>
      <c r="H68" s="38"/>
      <c r="I68" s="39"/>
      <c r="J68" s="39"/>
      <c r="K68" s="39"/>
      <c r="L68" s="39"/>
      <c r="M68" s="39"/>
      <c r="N68" s="39"/>
      <c r="O68" s="39"/>
      <c r="P68" s="39"/>
      <c r="Q68" s="39"/>
      <c r="R68" s="39"/>
      <c r="S68" s="39"/>
      <c r="T68" s="39"/>
      <c r="U68" s="39"/>
      <c r="V68" s="39"/>
      <c r="W68" s="39"/>
      <c r="X68" s="40"/>
    </row>
    <row r="69" spans="1:24" ht="56.25" customHeight="1" x14ac:dyDescent="0.3">
      <c r="C69" s="25"/>
      <c r="G69" s="1" t="s">
        <v>309</v>
      </c>
      <c r="H69" s="38"/>
      <c r="I69" s="39"/>
      <c r="J69" s="39"/>
      <c r="K69" s="39"/>
      <c r="L69" s="39"/>
      <c r="M69" s="39"/>
      <c r="N69" s="39"/>
      <c r="O69" s="39"/>
      <c r="P69" s="39"/>
      <c r="Q69" s="39"/>
      <c r="R69" s="39"/>
      <c r="S69" s="39"/>
      <c r="T69" s="39"/>
      <c r="U69" s="39"/>
      <c r="V69" s="39"/>
      <c r="W69" s="39"/>
      <c r="X69" s="40"/>
    </row>
    <row r="70" spans="1:24" ht="56.25" customHeight="1" x14ac:dyDescent="0.3">
      <c r="G70" s="1" t="s">
        <v>314</v>
      </c>
      <c r="H70" s="38"/>
      <c r="I70" s="39"/>
      <c r="J70" s="39"/>
      <c r="K70" s="39"/>
      <c r="L70" s="39"/>
      <c r="M70" s="39"/>
      <c r="N70" s="39"/>
      <c r="O70" s="39"/>
      <c r="P70" s="39"/>
      <c r="Q70" s="39"/>
      <c r="R70" s="39"/>
      <c r="S70" s="39"/>
      <c r="T70" s="39"/>
      <c r="U70" s="39"/>
      <c r="V70" s="39"/>
      <c r="W70" s="39"/>
      <c r="X70" s="40"/>
    </row>
    <row r="71" spans="1:24" ht="56.25" customHeight="1" x14ac:dyDescent="0.3">
      <c r="A71" s="24"/>
      <c r="B71" s="63"/>
      <c r="E71" s="63"/>
      <c r="G71" s="19" t="s">
        <v>252</v>
      </c>
      <c r="H71" s="35"/>
      <c r="I71" s="36"/>
      <c r="J71" s="36"/>
      <c r="K71" s="36"/>
      <c r="L71" s="36"/>
      <c r="M71" s="36"/>
      <c r="N71" s="36"/>
      <c r="O71" s="36"/>
      <c r="P71" s="39"/>
      <c r="Q71" s="39"/>
      <c r="R71" s="36"/>
      <c r="S71" s="36"/>
      <c r="T71" s="36"/>
      <c r="U71" s="36"/>
      <c r="V71" s="36"/>
      <c r="W71" s="36"/>
      <c r="X71" s="37"/>
    </row>
    <row r="72" spans="1:24" ht="56.25" customHeight="1" x14ac:dyDescent="0.3">
      <c r="G72" s="19" t="s">
        <v>253</v>
      </c>
      <c r="H72" s="35"/>
      <c r="I72" s="36"/>
      <c r="J72" s="36"/>
      <c r="K72" s="36"/>
      <c r="L72" s="36"/>
      <c r="M72" s="36"/>
      <c r="N72" s="36"/>
      <c r="O72" s="36"/>
      <c r="P72" s="36"/>
      <c r="Q72" s="36"/>
      <c r="R72" s="36"/>
      <c r="S72" s="36"/>
      <c r="T72" s="36"/>
      <c r="U72" s="36"/>
      <c r="V72" s="36"/>
      <c r="W72" s="36"/>
      <c r="X72" s="37"/>
    </row>
    <row r="73" spans="1:24" ht="56.25" customHeight="1" x14ac:dyDescent="0.3">
      <c r="G73" s="19" t="s">
        <v>254</v>
      </c>
      <c r="H73" s="35"/>
      <c r="I73" s="36"/>
      <c r="J73" s="36"/>
      <c r="K73" s="36"/>
      <c r="L73" s="36"/>
      <c r="M73" s="36"/>
      <c r="N73" s="36"/>
      <c r="O73" s="36"/>
      <c r="P73" s="36"/>
      <c r="Q73" s="36"/>
      <c r="R73" s="36"/>
      <c r="S73" s="36"/>
      <c r="T73" s="36"/>
      <c r="U73" s="36"/>
      <c r="V73" s="36"/>
      <c r="W73" s="36"/>
      <c r="X73" s="37"/>
    </row>
    <row r="74" spans="1:24" ht="56.25" customHeight="1" x14ac:dyDescent="0.3">
      <c r="C74" s="24"/>
      <c r="G74" s="19" t="s">
        <v>255</v>
      </c>
      <c r="H74" s="35"/>
      <c r="I74" s="36"/>
      <c r="J74" s="36"/>
      <c r="K74" s="36"/>
      <c r="L74" s="36"/>
      <c r="M74" s="36"/>
      <c r="N74" s="36"/>
      <c r="O74" s="36"/>
      <c r="P74" s="36"/>
      <c r="Q74" s="36"/>
      <c r="R74" s="36"/>
      <c r="S74" s="36"/>
      <c r="T74" s="36"/>
      <c r="U74" s="36"/>
      <c r="V74" s="36"/>
      <c r="W74" s="36"/>
      <c r="X74" s="37"/>
    </row>
    <row r="75" spans="1:24" ht="56.25" customHeight="1" x14ac:dyDescent="0.3">
      <c r="A75" s="24"/>
      <c r="B75" s="63"/>
      <c r="C75" s="24"/>
      <c r="E75" s="63"/>
      <c r="G75" s="19" t="s">
        <v>312</v>
      </c>
      <c r="H75" s="35"/>
      <c r="I75" s="36"/>
      <c r="J75" s="36"/>
      <c r="K75" s="36"/>
      <c r="L75" s="36"/>
      <c r="M75" s="36"/>
      <c r="N75" s="36"/>
      <c r="O75" s="36"/>
      <c r="P75" s="36"/>
      <c r="Q75" s="36"/>
      <c r="R75" s="36"/>
      <c r="S75" s="36"/>
      <c r="T75" s="36"/>
      <c r="U75" s="36"/>
      <c r="V75" s="36"/>
      <c r="W75" s="36"/>
      <c r="X75" s="37"/>
    </row>
    <row r="76" spans="1:24" ht="56.25" customHeight="1" x14ac:dyDescent="0.3">
      <c r="A76" s="24"/>
      <c r="B76" s="63"/>
      <c r="C76" s="24"/>
      <c r="E76" s="63"/>
      <c r="G76" s="19" t="s">
        <v>172</v>
      </c>
      <c r="H76" s="35"/>
      <c r="I76" s="36"/>
      <c r="J76" s="36"/>
      <c r="K76" s="36"/>
      <c r="L76" s="36"/>
      <c r="M76" s="36"/>
      <c r="N76" s="36"/>
      <c r="O76" s="36"/>
      <c r="P76" s="36"/>
      <c r="Q76" s="36"/>
      <c r="R76" s="36"/>
      <c r="S76" s="36"/>
      <c r="T76" s="36"/>
      <c r="U76" s="36"/>
      <c r="V76" s="36"/>
      <c r="W76" s="36"/>
      <c r="X76" s="37"/>
    </row>
    <row r="77" spans="1:24" ht="56.25" customHeight="1" x14ac:dyDescent="0.3">
      <c r="A77" s="24"/>
      <c r="B77" s="63"/>
      <c r="C77" s="24"/>
      <c r="E77" s="63"/>
      <c r="G77" s="19" t="s">
        <v>234</v>
      </c>
      <c r="H77" s="35"/>
      <c r="I77" s="36"/>
      <c r="J77" s="36"/>
      <c r="K77" s="36"/>
      <c r="L77" s="36"/>
      <c r="M77" s="36"/>
      <c r="N77" s="36"/>
      <c r="O77" s="36"/>
      <c r="P77" s="36"/>
      <c r="Q77" s="36"/>
      <c r="R77" s="36"/>
      <c r="S77" s="36"/>
      <c r="T77" s="36"/>
      <c r="U77" s="36"/>
      <c r="V77" s="36"/>
      <c r="W77" s="36"/>
      <c r="X77" s="37"/>
    </row>
    <row r="78" spans="1:24" ht="56.25" customHeight="1" x14ac:dyDescent="0.3">
      <c r="A78" s="24"/>
      <c r="B78" s="63"/>
      <c r="C78" s="24"/>
      <c r="E78" s="63"/>
      <c r="G78" s="19" t="s">
        <v>64</v>
      </c>
      <c r="H78" s="35"/>
      <c r="I78" s="36"/>
      <c r="J78" s="36"/>
      <c r="K78" s="36"/>
      <c r="L78" s="36"/>
      <c r="M78" s="36"/>
      <c r="N78" s="36"/>
      <c r="O78" s="36"/>
      <c r="P78" s="36"/>
      <c r="Q78" s="36"/>
      <c r="R78" s="36"/>
      <c r="S78" s="36"/>
      <c r="T78" s="36"/>
      <c r="U78" s="36"/>
      <c r="V78" s="36"/>
      <c r="W78" s="36"/>
      <c r="X78" s="37"/>
    </row>
    <row r="79" spans="1:24" ht="56.25" customHeight="1" x14ac:dyDescent="0.3">
      <c r="A79" s="25"/>
      <c r="B79" s="63"/>
      <c r="C79" s="24"/>
      <c r="E79" s="63"/>
      <c r="G79" s="21" t="s">
        <v>263</v>
      </c>
      <c r="H79" s="41"/>
      <c r="I79" s="42"/>
      <c r="J79" s="42"/>
      <c r="K79" s="42"/>
      <c r="L79" s="42"/>
      <c r="M79" s="42"/>
      <c r="N79" s="42"/>
      <c r="O79" s="42"/>
      <c r="P79" s="36"/>
      <c r="Q79" s="36"/>
      <c r="R79" s="42"/>
      <c r="S79" s="42"/>
      <c r="T79" s="42"/>
      <c r="U79" s="42"/>
      <c r="V79" s="42"/>
      <c r="W79" s="42"/>
      <c r="X79" s="43"/>
    </row>
    <row r="80" spans="1:24" ht="56.25" customHeight="1" x14ac:dyDescent="0.3">
      <c r="G80" s="21" t="s">
        <v>265</v>
      </c>
      <c r="H80" s="41"/>
      <c r="I80" s="42"/>
      <c r="J80" s="42"/>
      <c r="K80" s="42"/>
      <c r="L80" s="42"/>
      <c r="M80" s="42"/>
      <c r="N80" s="42"/>
      <c r="O80" s="42"/>
      <c r="P80" s="42"/>
      <c r="Q80" s="42"/>
      <c r="R80" s="42"/>
      <c r="S80" s="42"/>
      <c r="T80" s="42"/>
      <c r="U80" s="42"/>
      <c r="V80" s="42"/>
      <c r="W80" s="42"/>
      <c r="X80" s="43"/>
    </row>
    <row r="81" spans="1:24" ht="56.25" customHeight="1" x14ac:dyDescent="0.3">
      <c r="G81" s="21" t="s">
        <v>261</v>
      </c>
      <c r="H81" s="41"/>
      <c r="I81" s="42"/>
      <c r="J81" s="42"/>
      <c r="K81" s="42"/>
      <c r="L81" s="42"/>
      <c r="M81" s="42"/>
      <c r="N81" s="42"/>
      <c r="O81" s="42"/>
      <c r="P81" s="42"/>
      <c r="Q81" s="42"/>
      <c r="R81" s="42"/>
      <c r="S81" s="42"/>
      <c r="T81" s="42"/>
      <c r="U81" s="42"/>
      <c r="V81" s="42"/>
      <c r="W81" s="42"/>
      <c r="X81" s="43"/>
    </row>
    <row r="82" spans="1:24" ht="56.25" customHeight="1" x14ac:dyDescent="0.3">
      <c r="G82" s="21" t="s">
        <v>269</v>
      </c>
      <c r="H82" s="41"/>
      <c r="I82" s="42"/>
      <c r="J82" s="42"/>
      <c r="K82" s="42"/>
      <c r="L82" s="42"/>
      <c r="M82" s="42"/>
      <c r="N82" s="42"/>
      <c r="O82" s="42"/>
      <c r="P82" s="42"/>
      <c r="Q82" s="42"/>
      <c r="R82" s="42"/>
      <c r="S82" s="42"/>
      <c r="T82" s="42"/>
      <c r="U82" s="42"/>
      <c r="V82" s="42"/>
      <c r="W82" s="42"/>
      <c r="X82" s="43"/>
    </row>
    <row r="83" spans="1:24" ht="56.25" customHeight="1" x14ac:dyDescent="0.3">
      <c r="A83" s="24"/>
      <c r="B83" s="63"/>
      <c r="C83" s="24"/>
      <c r="E83" s="63"/>
      <c r="G83" s="21" t="s">
        <v>268</v>
      </c>
      <c r="H83" s="41"/>
      <c r="I83" s="42"/>
      <c r="J83" s="42"/>
      <c r="K83" s="42"/>
      <c r="L83" s="42"/>
      <c r="M83" s="42"/>
      <c r="N83" s="42"/>
      <c r="O83" s="42"/>
      <c r="P83" s="42"/>
      <c r="Q83" s="42"/>
      <c r="R83" s="42"/>
      <c r="S83" s="42"/>
      <c r="T83" s="42"/>
      <c r="U83" s="42"/>
      <c r="V83" s="42"/>
      <c r="W83" s="42"/>
      <c r="X83" s="43"/>
    </row>
    <row r="84" spans="1:24" ht="56.25" customHeight="1" x14ac:dyDescent="0.3">
      <c r="A84" s="24"/>
      <c r="B84" s="63"/>
      <c r="E84" s="63"/>
      <c r="G84" s="21" t="s">
        <v>271</v>
      </c>
      <c r="H84" s="41"/>
      <c r="I84" s="42"/>
      <c r="J84" s="42"/>
      <c r="K84" s="42"/>
      <c r="L84" s="42"/>
      <c r="M84" s="42"/>
      <c r="N84" s="42"/>
      <c r="O84" s="42"/>
      <c r="P84" s="42"/>
      <c r="Q84" s="42"/>
      <c r="R84" s="42"/>
      <c r="S84" s="42"/>
      <c r="T84" s="42"/>
      <c r="U84" s="42"/>
      <c r="V84" s="42"/>
      <c r="W84" s="42"/>
      <c r="X84" s="43"/>
    </row>
    <row r="85" spans="1:24" ht="56.25" customHeight="1" x14ac:dyDescent="0.3">
      <c r="A85" s="24"/>
      <c r="B85" s="63"/>
      <c r="E85" s="63"/>
      <c r="G85" s="21" t="s">
        <v>273</v>
      </c>
      <c r="H85" s="41"/>
      <c r="I85" s="42"/>
      <c r="J85" s="42"/>
      <c r="K85" s="42"/>
      <c r="L85" s="42"/>
      <c r="M85" s="42"/>
      <c r="N85" s="42"/>
      <c r="O85" s="42"/>
      <c r="P85" s="42"/>
      <c r="Q85" s="42"/>
      <c r="R85" s="42"/>
      <c r="S85" s="42"/>
      <c r="T85" s="42"/>
      <c r="U85" s="42"/>
      <c r="V85" s="42"/>
      <c r="W85" s="42"/>
      <c r="X85" s="43"/>
    </row>
    <row r="86" spans="1:24" ht="56.25" customHeight="1" x14ac:dyDescent="0.3">
      <c r="A86" s="24"/>
      <c r="B86" s="63"/>
      <c r="E86" s="63"/>
      <c r="G86" s="21" t="s">
        <v>275</v>
      </c>
      <c r="H86" s="41"/>
      <c r="I86" s="42"/>
      <c r="J86" s="42"/>
      <c r="K86" s="42"/>
      <c r="L86" s="42"/>
      <c r="M86" s="42"/>
      <c r="N86" s="42"/>
      <c r="O86" s="42"/>
      <c r="P86" s="42"/>
      <c r="Q86" s="42"/>
      <c r="R86" s="42"/>
      <c r="S86" s="42"/>
      <c r="T86" s="42"/>
      <c r="U86" s="42"/>
      <c r="V86" s="42"/>
      <c r="W86" s="42"/>
      <c r="X86" s="43"/>
    </row>
    <row r="87" spans="1:24" ht="56.25" customHeight="1" x14ac:dyDescent="0.3">
      <c r="A87" s="24"/>
      <c r="B87" s="63"/>
      <c r="C87" s="24"/>
      <c r="E87" s="63"/>
      <c r="G87" s="21" t="s">
        <v>277</v>
      </c>
      <c r="H87" s="41"/>
      <c r="I87" s="42"/>
      <c r="J87" s="42"/>
      <c r="K87" s="42"/>
      <c r="L87" s="42"/>
      <c r="M87" s="42"/>
      <c r="N87" s="42"/>
      <c r="O87" s="42"/>
      <c r="P87" s="42"/>
      <c r="Q87" s="42"/>
      <c r="R87" s="42"/>
      <c r="S87" s="42"/>
      <c r="T87" s="42"/>
      <c r="U87" s="42"/>
      <c r="V87" s="42"/>
      <c r="W87" s="42"/>
      <c r="X87" s="43"/>
    </row>
    <row r="88" spans="1:24" ht="56.25" customHeight="1" x14ac:dyDescent="0.3">
      <c r="C88" s="24"/>
      <c r="G88" s="19" t="s">
        <v>60</v>
      </c>
      <c r="H88" s="35"/>
      <c r="I88" s="36"/>
      <c r="J88" s="36"/>
      <c r="K88" s="36"/>
      <c r="L88" s="36"/>
      <c r="M88" s="36"/>
      <c r="N88" s="36"/>
      <c r="O88" s="36"/>
      <c r="P88" s="42"/>
      <c r="Q88" s="42"/>
      <c r="R88" s="36"/>
      <c r="S88" s="36"/>
      <c r="T88" s="36"/>
      <c r="U88" s="36"/>
      <c r="V88" s="36"/>
      <c r="W88" s="36"/>
      <c r="X88" s="37"/>
    </row>
    <row r="89" spans="1:24" ht="56.25" customHeight="1" x14ac:dyDescent="0.3">
      <c r="C89" s="24"/>
      <c r="G89" s="21" t="s">
        <v>280</v>
      </c>
      <c r="H89" s="41"/>
      <c r="I89" s="42"/>
      <c r="J89" s="42"/>
      <c r="K89" s="42"/>
      <c r="L89" s="42"/>
      <c r="M89" s="42"/>
      <c r="N89" s="42"/>
      <c r="O89" s="42"/>
      <c r="P89" s="36"/>
      <c r="Q89" s="36"/>
      <c r="R89" s="42"/>
      <c r="S89" s="42"/>
      <c r="T89" s="42"/>
      <c r="U89" s="42"/>
      <c r="V89" s="42"/>
      <c r="W89" s="42"/>
      <c r="X89" s="43"/>
    </row>
    <row r="90" spans="1:24" ht="56.25" customHeight="1" x14ac:dyDescent="0.3">
      <c r="A90" s="24"/>
      <c r="B90" s="63"/>
      <c r="C90" s="24"/>
      <c r="E90" s="63"/>
      <c r="G90" s="21" t="s">
        <v>303</v>
      </c>
      <c r="H90" s="41"/>
      <c r="I90" s="42"/>
      <c r="J90" s="42"/>
      <c r="K90" s="42"/>
      <c r="L90" s="42"/>
      <c r="M90" s="42"/>
      <c r="N90" s="42"/>
      <c r="O90" s="42"/>
      <c r="P90" s="42"/>
      <c r="Q90" s="42"/>
      <c r="R90" s="42"/>
      <c r="S90" s="42"/>
      <c r="T90" s="42"/>
      <c r="U90" s="42"/>
      <c r="V90" s="42"/>
      <c r="W90" s="42"/>
      <c r="X90" s="43"/>
    </row>
    <row r="91" spans="1:24" ht="56.25" customHeight="1" x14ac:dyDescent="0.3">
      <c r="A91" s="24"/>
      <c r="B91" s="63"/>
      <c r="C91" s="25"/>
      <c r="E91" s="63"/>
      <c r="G91" s="21" t="s">
        <v>281</v>
      </c>
      <c r="H91" s="41"/>
      <c r="I91" s="42"/>
      <c r="J91" s="42"/>
      <c r="K91" s="42"/>
      <c r="L91" s="42"/>
      <c r="M91" s="42"/>
      <c r="N91" s="42"/>
      <c r="O91" s="42"/>
      <c r="P91" s="42"/>
      <c r="Q91" s="42"/>
      <c r="R91" s="42"/>
      <c r="S91" s="42"/>
      <c r="T91" s="42"/>
      <c r="U91" s="42"/>
      <c r="V91" s="42"/>
      <c r="W91" s="42"/>
      <c r="X91" s="43"/>
    </row>
    <row r="92" spans="1:24" ht="56.25" customHeight="1" x14ac:dyDescent="0.3">
      <c r="A92" s="24"/>
      <c r="B92" s="63"/>
      <c r="E92" s="63"/>
      <c r="G92" s="19" t="s">
        <v>65</v>
      </c>
      <c r="H92" s="35"/>
      <c r="I92" s="36"/>
      <c r="J92" s="36"/>
      <c r="K92" s="36"/>
      <c r="L92" s="36"/>
      <c r="M92" s="36"/>
      <c r="N92" s="36"/>
      <c r="O92" s="36"/>
      <c r="P92" s="42"/>
      <c r="Q92" s="42"/>
      <c r="R92" s="36"/>
      <c r="S92" s="36"/>
      <c r="T92" s="36"/>
      <c r="U92" s="36"/>
      <c r="V92" s="36"/>
      <c r="W92" s="36"/>
      <c r="X92" s="37"/>
    </row>
    <row r="93" spans="1:24" ht="56.25" customHeight="1" x14ac:dyDescent="0.3">
      <c r="A93" s="24"/>
      <c r="B93" s="63"/>
      <c r="E93" s="63"/>
      <c r="G93" s="21" t="s">
        <v>282</v>
      </c>
      <c r="H93" s="41"/>
      <c r="I93" s="42"/>
      <c r="J93" s="42"/>
      <c r="K93" s="42"/>
      <c r="L93" s="42"/>
      <c r="M93" s="42"/>
      <c r="N93" s="42"/>
      <c r="O93" s="42"/>
      <c r="P93" s="36"/>
      <c r="Q93" s="36"/>
      <c r="R93" s="42"/>
      <c r="S93" s="42"/>
      <c r="T93" s="42"/>
      <c r="U93" s="42"/>
      <c r="V93" s="42"/>
      <c r="W93" s="42"/>
      <c r="X93" s="43"/>
    </row>
    <row r="94" spans="1:24" ht="56.25" customHeight="1" x14ac:dyDescent="0.3">
      <c r="A94" s="24"/>
      <c r="B94" s="63"/>
      <c r="E94" s="63"/>
      <c r="G94" s="21" t="s">
        <v>284</v>
      </c>
      <c r="H94" s="41"/>
      <c r="I94" s="42"/>
      <c r="J94" s="42"/>
      <c r="K94" s="42"/>
      <c r="L94" s="42"/>
      <c r="M94" s="42"/>
      <c r="N94" s="42"/>
      <c r="O94" s="42"/>
      <c r="P94" s="42"/>
      <c r="Q94" s="42"/>
      <c r="R94" s="42"/>
      <c r="S94" s="42"/>
      <c r="T94" s="42"/>
      <c r="U94" s="42"/>
      <c r="V94" s="42"/>
      <c r="W94" s="42"/>
      <c r="X94" s="43"/>
    </row>
    <row r="95" spans="1:24" ht="56.25" customHeight="1" x14ac:dyDescent="0.3">
      <c r="A95" s="24"/>
      <c r="B95" s="63"/>
      <c r="C95" s="24"/>
      <c r="E95" s="63"/>
      <c r="G95" s="19" t="s">
        <v>59</v>
      </c>
      <c r="H95" s="35"/>
      <c r="I95" s="36"/>
      <c r="J95" s="36"/>
      <c r="K95" s="36"/>
      <c r="L95" s="36"/>
      <c r="M95" s="36"/>
      <c r="N95" s="36"/>
      <c r="O95" s="36"/>
      <c r="P95" s="42"/>
      <c r="Q95" s="42"/>
      <c r="R95" s="36"/>
      <c r="S95" s="36"/>
      <c r="T95" s="36"/>
      <c r="U95" s="36"/>
      <c r="V95" s="36"/>
      <c r="W95" s="36"/>
      <c r="X95" s="37"/>
    </row>
    <row r="96" spans="1:24" ht="56.25" customHeight="1" x14ac:dyDescent="0.3">
      <c r="A96" s="24"/>
      <c r="B96" s="63"/>
      <c r="C96" s="24"/>
      <c r="E96" s="63"/>
      <c r="G96" s="19" t="s">
        <v>61</v>
      </c>
      <c r="H96" s="35"/>
      <c r="I96" s="36"/>
      <c r="J96" s="36"/>
      <c r="K96" s="36"/>
      <c r="L96" s="36"/>
      <c r="M96" s="36"/>
      <c r="N96" s="36"/>
      <c r="O96" s="36"/>
      <c r="P96" s="36"/>
      <c r="Q96" s="36"/>
      <c r="R96" s="36"/>
      <c r="S96" s="36"/>
      <c r="T96" s="36"/>
      <c r="U96" s="36"/>
      <c r="V96" s="36"/>
      <c r="W96" s="36"/>
      <c r="X96" s="37"/>
    </row>
    <row r="97" spans="1:24" ht="56.25" customHeight="1" x14ac:dyDescent="0.3">
      <c r="C97" s="24"/>
      <c r="G97" s="1" t="s">
        <v>62</v>
      </c>
      <c r="H97" s="38"/>
      <c r="I97" s="39"/>
      <c r="J97" s="39"/>
      <c r="K97" s="39"/>
      <c r="L97" s="39"/>
      <c r="M97" s="39"/>
      <c r="N97" s="39"/>
      <c r="O97" s="39"/>
      <c r="P97" s="36"/>
      <c r="Q97" s="36"/>
      <c r="R97" s="39"/>
      <c r="S97" s="39"/>
      <c r="T97" s="39"/>
      <c r="U97" s="39"/>
      <c r="V97" s="39"/>
      <c r="W97" s="39"/>
      <c r="X97" s="40"/>
    </row>
    <row r="98" spans="1:24" ht="56.25" customHeight="1" x14ac:dyDescent="0.3">
      <c r="C98" s="24"/>
      <c r="G98" s="19" t="s">
        <v>63</v>
      </c>
      <c r="H98" s="35"/>
      <c r="I98" s="36"/>
      <c r="J98" s="36"/>
      <c r="K98" s="36"/>
      <c r="L98" s="36"/>
      <c r="M98" s="36"/>
      <c r="N98" s="36"/>
      <c r="O98" s="36"/>
      <c r="P98" s="39"/>
      <c r="Q98" s="39"/>
      <c r="R98" s="36"/>
      <c r="S98" s="36"/>
      <c r="T98" s="36"/>
      <c r="U98" s="36"/>
      <c r="V98" s="36"/>
      <c r="W98" s="36"/>
      <c r="X98" s="37"/>
    </row>
    <row r="99" spans="1:24" ht="56.25" customHeight="1" x14ac:dyDescent="0.3">
      <c r="A99" s="24"/>
      <c r="B99" s="24"/>
      <c r="C99" s="24"/>
      <c r="D99" s="26"/>
      <c r="E99" s="24"/>
      <c r="F99" s="26"/>
      <c r="G99" s="19" t="s">
        <v>66</v>
      </c>
      <c r="H99" s="35"/>
      <c r="I99" s="36"/>
      <c r="J99" s="36"/>
      <c r="K99" s="36"/>
      <c r="L99" s="36"/>
      <c r="M99" s="36"/>
      <c r="N99" s="36"/>
      <c r="O99" s="36"/>
      <c r="P99" s="36"/>
      <c r="Q99" s="36"/>
      <c r="R99" s="36"/>
      <c r="S99" s="36"/>
      <c r="T99" s="36"/>
      <c r="U99" s="36"/>
      <c r="V99" s="36"/>
      <c r="W99" s="36"/>
      <c r="X99" s="37"/>
    </row>
    <row r="100" spans="1:24" ht="56.25" customHeight="1" x14ac:dyDescent="0.3">
      <c r="A100" s="24"/>
      <c r="B100" s="63"/>
      <c r="E100" s="63"/>
      <c r="G100" s="19" t="s">
        <v>67</v>
      </c>
      <c r="H100" s="35"/>
      <c r="I100" s="36"/>
      <c r="J100" s="36"/>
      <c r="K100" s="36"/>
      <c r="L100" s="36"/>
      <c r="M100" s="36"/>
      <c r="N100" s="36"/>
      <c r="O100" s="36"/>
      <c r="P100" s="36"/>
      <c r="Q100" s="36"/>
      <c r="R100" s="36"/>
      <c r="S100" s="36"/>
      <c r="T100" s="36"/>
      <c r="U100" s="36"/>
      <c r="V100" s="36"/>
      <c r="W100" s="36"/>
      <c r="X100" s="37"/>
    </row>
    <row r="101" spans="1:24" ht="56.25" customHeight="1" x14ac:dyDescent="0.3">
      <c r="A101" s="24"/>
      <c r="B101" s="63"/>
      <c r="E101" s="63"/>
      <c r="G101" s="19" t="s">
        <v>68</v>
      </c>
      <c r="H101" s="35"/>
      <c r="I101" s="36"/>
      <c r="J101" s="36"/>
      <c r="K101" s="36"/>
      <c r="L101" s="36"/>
      <c r="M101" s="36"/>
      <c r="N101" s="36"/>
      <c r="O101" s="36"/>
      <c r="P101" s="36"/>
      <c r="Q101" s="36"/>
      <c r="R101" s="36"/>
      <c r="S101" s="36"/>
      <c r="T101" s="36"/>
      <c r="U101" s="36"/>
      <c r="V101" s="36"/>
      <c r="W101" s="36"/>
      <c r="X101" s="37"/>
    </row>
    <row r="102" spans="1:24" ht="56.25" customHeight="1" x14ac:dyDescent="0.3">
      <c r="A102" s="24"/>
      <c r="B102" s="63"/>
      <c r="C102" s="24"/>
      <c r="E102" s="63"/>
      <c r="G102" s="19" t="s">
        <v>69</v>
      </c>
      <c r="H102" s="35"/>
      <c r="I102" s="36"/>
      <c r="J102" s="36"/>
      <c r="K102" s="36"/>
      <c r="L102" s="36"/>
      <c r="M102" s="36"/>
      <c r="N102" s="36"/>
      <c r="O102" s="36"/>
      <c r="P102" s="36"/>
      <c r="Q102" s="36"/>
      <c r="R102" s="36"/>
      <c r="S102" s="36"/>
      <c r="T102" s="36"/>
      <c r="U102" s="36"/>
      <c r="V102" s="36"/>
      <c r="W102" s="36"/>
      <c r="X102" s="37"/>
    </row>
    <row r="103" spans="1:24" ht="56.25" customHeight="1" x14ac:dyDescent="0.3">
      <c r="C103" s="24"/>
      <c r="D103" s="14"/>
      <c r="F103" s="14"/>
      <c r="G103" s="19" t="s">
        <v>170</v>
      </c>
      <c r="H103" s="35"/>
      <c r="I103" s="36"/>
      <c r="J103" s="36"/>
      <c r="K103" s="36"/>
      <c r="L103" s="36"/>
      <c r="M103" s="36"/>
      <c r="N103" s="36"/>
      <c r="O103" s="36"/>
      <c r="P103" s="36"/>
      <c r="Q103" s="36"/>
      <c r="R103" s="36"/>
      <c r="S103" s="36"/>
      <c r="T103" s="36"/>
      <c r="U103" s="36"/>
      <c r="V103" s="36"/>
      <c r="W103" s="36"/>
      <c r="X103" s="37"/>
    </row>
    <row r="104" spans="1:24" ht="56.25" customHeight="1" x14ac:dyDescent="0.3">
      <c r="C104" s="24"/>
      <c r="D104" s="14"/>
      <c r="F104" s="14"/>
      <c r="G104" s="19" t="s">
        <v>70</v>
      </c>
      <c r="H104" s="35"/>
      <c r="I104" s="36"/>
      <c r="J104" s="36"/>
      <c r="K104" s="36"/>
      <c r="L104" s="36"/>
      <c r="M104" s="36"/>
      <c r="N104" s="36"/>
      <c r="O104" s="36"/>
      <c r="P104" s="36"/>
      <c r="Q104" s="36"/>
      <c r="R104" s="36"/>
      <c r="S104" s="36"/>
      <c r="T104" s="36"/>
      <c r="U104" s="36"/>
      <c r="V104" s="36"/>
      <c r="W104" s="36"/>
      <c r="X104" s="37"/>
    </row>
    <row r="105" spans="1:24" ht="56.25" customHeight="1" x14ac:dyDescent="0.3">
      <c r="A105" s="24"/>
      <c r="B105" s="24"/>
      <c r="C105" s="24"/>
      <c r="D105" s="14"/>
      <c r="E105" s="24"/>
      <c r="F105" s="14"/>
      <c r="G105" s="19" t="s">
        <v>71</v>
      </c>
      <c r="H105" s="35"/>
      <c r="I105" s="36"/>
      <c r="J105" s="36"/>
      <c r="K105" s="36"/>
      <c r="L105" s="36"/>
      <c r="M105" s="36"/>
      <c r="N105" s="36"/>
      <c r="O105" s="36"/>
      <c r="P105" s="36"/>
      <c r="Q105" s="36"/>
      <c r="R105" s="36"/>
      <c r="S105" s="36"/>
      <c r="T105" s="36"/>
      <c r="U105" s="36"/>
      <c r="V105" s="36"/>
      <c r="W105" s="36"/>
      <c r="X105" s="37"/>
    </row>
    <row r="106" spans="1:24" ht="56.25" customHeight="1" x14ac:dyDescent="0.3">
      <c r="A106" s="24"/>
      <c r="B106" s="24"/>
      <c r="C106" s="24"/>
      <c r="D106" s="26"/>
      <c r="E106" s="24"/>
      <c r="F106" s="26"/>
      <c r="G106" s="19" t="s">
        <v>72</v>
      </c>
      <c r="H106" s="35"/>
      <c r="I106" s="36"/>
      <c r="J106" s="36"/>
      <c r="K106" s="36"/>
      <c r="L106" s="36"/>
      <c r="M106" s="36"/>
      <c r="N106" s="36"/>
      <c r="O106" s="36"/>
      <c r="P106" s="36"/>
      <c r="Q106" s="36"/>
      <c r="R106" s="36"/>
      <c r="S106" s="36"/>
      <c r="T106" s="36"/>
      <c r="U106" s="36"/>
      <c r="V106" s="36"/>
      <c r="W106" s="36"/>
      <c r="X106" s="37"/>
    </row>
    <row r="107" spans="1:24" ht="56.25" customHeight="1" x14ac:dyDescent="0.3">
      <c r="A107" s="25"/>
      <c r="B107" s="63"/>
      <c r="C107" s="24"/>
      <c r="E107" s="63"/>
      <c r="G107" s="19" t="s">
        <v>171</v>
      </c>
      <c r="H107" s="35"/>
      <c r="I107" s="36"/>
      <c r="J107" s="36"/>
      <c r="K107" s="36"/>
      <c r="L107" s="36"/>
      <c r="M107" s="36"/>
      <c r="N107" s="36"/>
      <c r="O107" s="36"/>
      <c r="P107" s="36"/>
      <c r="Q107" s="36"/>
      <c r="R107" s="36"/>
      <c r="S107" s="36"/>
      <c r="T107" s="36"/>
      <c r="U107" s="36"/>
      <c r="V107" s="36"/>
      <c r="W107" s="36"/>
      <c r="X107" s="37"/>
    </row>
    <row r="108" spans="1:24" ht="56.25" customHeight="1" x14ac:dyDescent="0.3">
      <c r="C108" s="24"/>
      <c r="G108" s="19" t="s">
        <v>73</v>
      </c>
      <c r="H108" s="35"/>
      <c r="I108" s="36"/>
      <c r="J108" s="36"/>
      <c r="K108" s="36"/>
      <c r="L108" s="36"/>
      <c r="M108" s="36"/>
      <c r="N108" s="36"/>
      <c r="O108" s="36"/>
      <c r="P108" s="36"/>
      <c r="Q108" s="36"/>
      <c r="R108" s="36"/>
      <c r="S108" s="36"/>
      <c r="T108" s="36"/>
      <c r="U108" s="36"/>
      <c r="V108" s="36"/>
      <c r="W108" s="36"/>
      <c r="X108" s="37"/>
    </row>
    <row r="109" spans="1:24" ht="56.25" customHeight="1" x14ac:dyDescent="0.3">
      <c r="G109" s="19" t="s">
        <v>74</v>
      </c>
      <c r="H109" s="35"/>
      <c r="I109" s="36"/>
      <c r="J109" s="36"/>
      <c r="K109" s="36"/>
      <c r="L109" s="36"/>
      <c r="M109" s="36"/>
      <c r="N109" s="36"/>
      <c r="O109" s="36"/>
      <c r="P109" s="36"/>
      <c r="Q109" s="36"/>
      <c r="R109" s="36"/>
      <c r="S109" s="36"/>
      <c r="T109" s="36"/>
      <c r="U109" s="36"/>
      <c r="V109" s="36"/>
      <c r="W109" s="36"/>
      <c r="X109" s="37"/>
    </row>
    <row r="110" spans="1:24" ht="56.25" customHeight="1" x14ac:dyDescent="0.3">
      <c r="A110" s="24"/>
      <c r="B110" s="63"/>
      <c r="E110" s="63"/>
      <c r="G110" s="19" t="s">
        <v>75</v>
      </c>
      <c r="H110" s="35"/>
      <c r="I110" s="36"/>
      <c r="J110" s="36"/>
      <c r="K110" s="36"/>
      <c r="L110" s="36"/>
      <c r="M110" s="36"/>
      <c r="N110" s="36"/>
      <c r="O110" s="36"/>
      <c r="P110" s="36"/>
      <c r="Q110" s="36"/>
      <c r="R110" s="36"/>
      <c r="S110" s="36"/>
      <c r="T110" s="36"/>
      <c r="U110" s="36"/>
      <c r="V110" s="36"/>
      <c r="W110" s="36"/>
      <c r="X110" s="37"/>
    </row>
    <row r="111" spans="1:24" ht="56.25" customHeight="1" x14ac:dyDescent="0.3">
      <c r="A111" s="24"/>
      <c r="B111" s="63"/>
      <c r="C111" s="24"/>
      <c r="E111" s="63"/>
      <c r="G111" s="19" t="s">
        <v>76</v>
      </c>
      <c r="H111" s="35"/>
      <c r="I111" s="36"/>
      <c r="J111" s="36"/>
      <c r="K111" s="36"/>
      <c r="L111" s="36"/>
      <c r="M111" s="36"/>
      <c r="N111" s="36"/>
      <c r="O111" s="36"/>
      <c r="P111" s="36"/>
      <c r="Q111" s="36"/>
      <c r="R111" s="36"/>
      <c r="S111" s="36"/>
      <c r="T111" s="36"/>
      <c r="U111" s="36"/>
      <c r="V111" s="36"/>
      <c r="W111" s="36"/>
      <c r="X111" s="37"/>
    </row>
    <row r="112" spans="1:24" ht="56.25" customHeight="1" x14ac:dyDescent="0.3">
      <c r="A112" s="24"/>
      <c r="B112" s="63"/>
      <c r="C112" s="24"/>
      <c r="E112" s="63"/>
      <c r="G112" s="19" t="s">
        <v>77</v>
      </c>
      <c r="H112" s="35"/>
      <c r="I112" s="36"/>
      <c r="J112" s="36"/>
      <c r="K112" s="36"/>
      <c r="L112" s="36"/>
      <c r="M112" s="36"/>
      <c r="N112" s="36"/>
      <c r="O112" s="36"/>
      <c r="P112" s="36"/>
      <c r="Q112" s="36"/>
      <c r="R112" s="36"/>
      <c r="S112" s="36"/>
      <c r="T112" s="36"/>
      <c r="U112" s="36"/>
      <c r="V112" s="36"/>
      <c r="W112" s="36"/>
      <c r="X112" s="37"/>
    </row>
    <row r="113" spans="1:24" ht="56.25" customHeight="1" x14ac:dyDescent="0.3">
      <c r="A113" s="25"/>
      <c r="B113" s="63"/>
      <c r="C113" s="24"/>
      <c r="E113" s="63"/>
      <c r="G113" s="19" t="s">
        <v>78</v>
      </c>
      <c r="H113" s="35"/>
      <c r="I113" s="36"/>
      <c r="J113" s="36"/>
      <c r="K113" s="36"/>
      <c r="L113" s="36"/>
      <c r="M113" s="36"/>
      <c r="N113" s="36"/>
      <c r="O113" s="36"/>
      <c r="P113" s="36"/>
      <c r="Q113" s="36"/>
      <c r="R113" s="36"/>
      <c r="S113" s="36"/>
      <c r="T113" s="36"/>
      <c r="U113" s="36"/>
      <c r="V113" s="36"/>
      <c r="W113" s="36"/>
      <c r="X113" s="37"/>
    </row>
    <row r="114" spans="1:24" ht="56.25" customHeight="1" x14ac:dyDescent="0.3">
      <c r="C114" s="24"/>
      <c r="G114" s="19" t="s">
        <v>79</v>
      </c>
      <c r="H114" s="35"/>
      <c r="I114" s="36"/>
      <c r="J114" s="36"/>
      <c r="K114" s="36"/>
      <c r="L114" s="36"/>
      <c r="M114" s="36"/>
      <c r="N114" s="36"/>
      <c r="O114" s="36"/>
      <c r="P114" s="36"/>
      <c r="Q114" s="36"/>
      <c r="R114" s="36"/>
      <c r="S114" s="36"/>
      <c r="T114" s="36"/>
      <c r="U114" s="36"/>
      <c r="V114" s="36"/>
      <c r="W114" s="36"/>
      <c r="X114" s="37"/>
    </row>
    <row r="115" spans="1:24" ht="56.25" customHeight="1" x14ac:dyDescent="0.3">
      <c r="A115" s="24"/>
      <c r="B115" s="63"/>
      <c r="E115" s="63"/>
      <c r="G115" s="19" t="s">
        <v>81</v>
      </c>
      <c r="H115" s="35"/>
      <c r="I115" s="36"/>
      <c r="J115" s="36"/>
      <c r="K115" s="36"/>
      <c r="L115" s="36"/>
      <c r="M115" s="36"/>
      <c r="N115" s="36"/>
      <c r="O115" s="36"/>
      <c r="P115" s="36"/>
      <c r="Q115" s="36"/>
      <c r="R115" s="36"/>
      <c r="S115" s="36"/>
      <c r="T115" s="36"/>
      <c r="U115" s="36"/>
      <c r="V115" s="36"/>
      <c r="W115" s="36"/>
      <c r="X115" s="37"/>
    </row>
    <row r="116" spans="1:24" ht="56.25" customHeight="1" x14ac:dyDescent="0.3">
      <c r="A116" s="24"/>
      <c r="B116" s="63"/>
      <c r="E116" s="63"/>
      <c r="G116" s="19" t="s">
        <v>83</v>
      </c>
      <c r="H116" s="35"/>
      <c r="I116" s="36"/>
      <c r="J116" s="36"/>
      <c r="K116" s="36"/>
      <c r="L116" s="36"/>
      <c r="M116" s="36"/>
      <c r="N116" s="36"/>
      <c r="O116" s="36"/>
      <c r="P116" s="36"/>
      <c r="Q116" s="36"/>
      <c r="R116" s="36"/>
      <c r="S116" s="36"/>
      <c r="T116" s="36"/>
      <c r="U116" s="36"/>
      <c r="V116" s="36"/>
      <c r="W116" s="36"/>
      <c r="X116" s="37"/>
    </row>
    <row r="117" spans="1:24" ht="56.25" customHeight="1" x14ac:dyDescent="0.3">
      <c r="A117" s="24"/>
      <c r="B117" s="63"/>
      <c r="C117" s="24"/>
      <c r="E117" s="63"/>
      <c r="G117" s="19" t="s">
        <v>85</v>
      </c>
      <c r="H117" s="35"/>
      <c r="I117" s="36"/>
      <c r="J117" s="36"/>
      <c r="K117" s="36"/>
      <c r="L117" s="36"/>
      <c r="M117" s="36"/>
      <c r="N117" s="36"/>
      <c r="O117" s="36"/>
      <c r="P117" s="36"/>
      <c r="Q117" s="36"/>
      <c r="R117" s="36"/>
      <c r="S117" s="36"/>
      <c r="T117" s="36"/>
      <c r="U117" s="36"/>
      <c r="V117" s="36"/>
      <c r="W117" s="36"/>
      <c r="X117" s="37"/>
    </row>
    <row r="118" spans="1:24" ht="56.25" customHeight="1" x14ac:dyDescent="0.3">
      <c r="A118" s="24"/>
      <c r="B118" s="63"/>
      <c r="C118" s="24"/>
      <c r="E118" s="63"/>
      <c r="G118" s="19" t="s">
        <v>87</v>
      </c>
      <c r="H118" s="35"/>
      <c r="I118" s="36"/>
      <c r="J118" s="36"/>
      <c r="K118" s="36"/>
      <c r="L118" s="36"/>
      <c r="M118" s="36"/>
      <c r="N118" s="36"/>
      <c r="O118" s="36"/>
      <c r="P118" s="36"/>
      <c r="Q118" s="36"/>
      <c r="R118" s="36"/>
      <c r="S118" s="36"/>
      <c r="T118" s="36"/>
      <c r="U118" s="36"/>
      <c r="V118" s="36"/>
      <c r="W118" s="36"/>
      <c r="X118" s="37"/>
    </row>
    <row r="119" spans="1:24" ht="56.25" customHeight="1" x14ac:dyDescent="0.3">
      <c r="A119" s="24"/>
      <c r="B119" s="63"/>
      <c r="C119" s="25"/>
      <c r="E119" s="63"/>
      <c r="G119" s="19" t="s">
        <v>89</v>
      </c>
      <c r="H119" s="35"/>
      <c r="I119" s="36"/>
      <c r="J119" s="36"/>
      <c r="K119" s="36"/>
      <c r="L119" s="36"/>
      <c r="M119" s="36"/>
      <c r="N119" s="36"/>
      <c r="O119" s="36"/>
      <c r="P119" s="36"/>
      <c r="Q119" s="36"/>
      <c r="R119" s="36"/>
      <c r="S119" s="36"/>
      <c r="T119" s="36"/>
      <c r="U119" s="36"/>
      <c r="V119" s="36"/>
      <c r="W119" s="36"/>
      <c r="X119" s="37"/>
    </row>
    <row r="120" spans="1:24" ht="56.25" customHeight="1" x14ac:dyDescent="0.3">
      <c r="A120" s="24"/>
      <c r="B120" s="63"/>
      <c r="E120" s="63"/>
      <c r="G120" s="19" t="s">
        <v>90</v>
      </c>
      <c r="H120" s="35"/>
      <c r="I120" s="36"/>
      <c r="J120" s="36"/>
      <c r="K120" s="36"/>
      <c r="L120" s="36"/>
      <c r="M120" s="36"/>
      <c r="N120" s="36"/>
      <c r="O120" s="36"/>
      <c r="P120" s="36"/>
      <c r="Q120" s="36"/>
      <c r="R120" s="36"/>
      <c r="S120" s="36"/>
      <c r="T120" s="36"/>
      <c r="U120" s="36"/>
      <c r="V120" s="36"/>
      <c r="W120" s="36"/>
      <c r="X120" s="37"/>
    </row>
    <row r="121" spans="1:24" ht="56.25" customHeight="1" x14ac:dyDescent="0.3">
      <c r="A121" s="25"/>
      <c r="B121" s="63"/>
      <c r="E121" s="63"/>
      <c r="G121" s="19" t="s">
        <v>91</v>
      </c>
      <c r="H121" s="35"/>
      <c r="I121" s="36"/>
      <c r="J121" s="36"/>
      <c r="K121" s="36"/>
      <c r="L121" s="36"/>
      <c r="M121" s="36"/>
      <c r="N121" s="36"/>
      <c r="O121" s="36"/>
      <c r="P121" s="36"/>
      <c r="Q121" s="36"/>
      <c r="R121" s="36"/>
      <c r="S121" s="36"/>
      <c r="T121" s="36"/>
      <c r="U121" s="36"/>
      <c r="V121" s="36"/>
      <c r="W121" s="36"/>
      <c r="X121" s="37"/>
    </row>
    <row r="122" spans="1:24" ht="56.25" customHeight="1" x14ac:dyDescent="0.3">
      <c r="A122" s="10"/>
      <c r="B122" s="10"/>
      <c r="C122" s="24"/>
      <c r="D122" s="14"/>
      <c r="E122" s="10"/>
      <c r="F122" s="14"/>
      <c r="G122" s="19" t="s">
        <v>92</v>
      </c>
      <c r="H122" s="35"/>
      <c r="I122" s="36"/>
      <c r="J122" s="36"/>
      <c r="K122" s="36"/>
      <c r="L122" s="36"/>
      <c r="M122" s="36"/>
      <c r="N122" s="36"/>
      <c r="O122" s="36"/>
      <c r="P122" s="36"/>
      <c r="Q122" s="36"/>
      <c r="R122" s="36"/>
      <c r="S122" s="36"/>
      <c r="T122" s="36"/>
      <c r="U122" s="36"/>
      <c r="V122" s="36"/>
      <c r="W122" s="36"/>
      <c r="X122" s="37"/>
    </row>
    <row r="123" spans="1:24" ht="56.25" customHeight="1" x14ac:dyDescent="0.3">
      <c r="C123" s="24"/>
      <c r="D123" s="14"/>
      <c r="F123" s="14"/>
      <c r="G123" s="19" t="s">
        <v>94</v>
      </c>
      <c r="H123" s="35"/>
      <c r="I123" s="36"/>
      <c r="J123" s="36"/>
      <c r="K123" s="36"/>
      <c r="L123" s="36"/>
      <c r="M123" s="36"/>
      <c r="N123" s="36"/>
      <c r="O123" s="36"/>
      <c r="P123" s="36"/>
      <c r="Q123" s="36"/>
      <c r="R123" s="36"/>
      <c r="S123" s="36"/>
      <c r="T123" s="36"/>
      <c r="U123" s="36"/>
      <c r="V123" s="36"/>
      <c r="W123" s="36"/>
      <c r="X123" s="37"/>
    </row>
    <row r="124" spans="1:24" ht="56.25" customHeight="1" x14ac:dyDescent="0.3">
      <c r="C124" s="24"/>
      <c r="G124" s="19" t="s">
        <v>95</v>
      </c>
      <c r="H124" s="35"/>
      <c r="I124" s="36"/>
      <c r="J124" s="36"/>
      <c r="K124" s="36"/>
      <c r="L124" s="36"/>
      <c r="M124" s="36"/>
      <c r="N124" s="36"/>
      <c r="O124" s="36"/>
      <c r="P124" s="36"/>
      <c r="Q124" s="36"/>
      <c r="R124" s="36"/>
      <c r="S124" s="36"/>
      <c r="T124" s="36"/>
      <c r="U124" s="36"/>
      <c r="V124" s="36"/>
      <c r="W124" s="36"/>
      <c r="X124" s="37"/>
    </row>
    <row r="125" spans="1:24" ht="56.25" customHeight="1" x14ac:dyDescent="0.3">
      <c r="C125" s="25"/>
      <c r="G125" s="19" t="s">
        <v>96</v>
      </c>
      <c r="H125" s="35"/>
      <c r="I125" s="36"/>
      <c r="J125" s="36"/>
      <c r="K125" s="36"/>
      <c r="L125" s="36"/>
      <c r="M125" s="36"/>
      <c r="N125" s="36"/>
      <c r="O125" s="36"/>
      <c r="P125" s="36"/>
      <c r="Q125" s="36"/>
      <c r="R125" s="36"/>
      <c r="S125" s="36"/>
      <c r="T125" s="36"/>
      <c r="U125" s="36"/>
      <c r="V125" s="36"/>
      <c r="W125" s="36"/>
      <c r="X125" s="37"/>
    </row>
    <row r="126" spans="1:24" ht="56.25" customHeight="1" x14ac:dyDescent="0.3">
      <c r="G126" s="19" t="s">
        <v>97</v>
      </c>
      <c r="H126" s="35"/>
      <c r="I126" s="36"/>
      <c r="J126" s="36"/>
      <c r="K126" s="36"/>
      <c r="L126" s="36"/>
      <c r="M126" s="36"/>
      <c r="N126" s="36"/>
      <c r="O126" s="36"/>
      <c r="P126" s="36"/>
      <c r="Q126" s="36"/>
      <c r="R126" s="36"/>
      <c r="S126" s="36"/>
      <c r="T126" s="36"/>
      <c r="U126" s="36"/>
      <c r="V126" s="36"/>
      <c r="W126" s="36"/>
      <c r="X126" s="37"/>
    </row>
    <row r="127" spans="1:24" ht="56.25" customHeight="1" x14ac:dyDescent="0.3">
      <c r="C127" s="24"/>
      <c r="G127" s="1" t="s">
        <v>98</v>
      </c>
      <c r="H127" s="38"/>
      <c r="I127" s="39"/>
      <c r="J127" s="39"/>
      <c r="K127" s="39"/>
      <c r="L127" s="39"/>
      <c r="M127" s="39"/>
      <c r="N127" s="39"/>
      <c r="O127" s="39"/>
      <c r="P127" s="36"/>
      <c r="Q127" s="36"/>
      <c r="R127" s="39"/>
      <c r="S127" s="39"/>
      <c r="T127" s="39"/>
      <c r="U127" s="39"/>
      <c r="V127" s="39"/>
      <c r="W127" s="39"/>
      <c r="X127" s="40"/>
    </row>
    <row r="128" spans="1:24" ht="56.25" customHeight="1" x14ac:dyDescent="0.3">
      <c r="C128" s="24"/>
      <c r="G128" s="19" t="s">
        <v>99</v>
      </c>
      <c r="H128" s="35"/>
      <c r="I128" s="36"/>
      <c r="J128" s="36"/>
      <c r="K128" s="36"/>
      <c r="L128" s="36"/>
      <c r="M128" s="36"/>
      <c r="N128" s="36"/>
      <c r="O128" s="36"/>
      <c r="P128" s="39"/>
      <c r="Q128" s="39"/>
      <c r="R128" s="36"/>
      <c r="S128" s="36"/>
      <c r="T128" s="36"/>
      <c r="U128" s="36"/>
      <c r="V128" s="36"/>
      <c r="W128" s="36"/>
      <c r="X128" s="37"/>
    </row>
    <row r="129" spans="3:24" ht="56.25" customHeight="1" x14ac:dyDescent="0.3">
      <c r="C129" s="24"/>
      <c r="D129" s="14"/>
      <c r="F129" s="14"/>
      <c r="G129" s="1" t="s">
        <v>100</v>
      </c>
      <c r="H129" s="38"/>
      <c r="I129" s="39"/>
      <c r="J129" s="39"/>
      <c r="K129" s="39"/>
      <c r="L129" s="39"/>
      <c r="M129" s="39"/>
      <c r="N129" s="39"/>
      <c r="O129" s="39"/>
      <c r="P129" s="36"/>
      <c r="Q129" s="36"/>
      <c r="R129" s="39"/>
      <c r="S129" s="39"/>
      <c r="T129" s="39"/>
      <c r="U129" s="39"/>
      <c r="V129" s="39"/>
      <c r="W129" s="39"/>
      <c r="X129" s="40"/>
    </row>
    <row r="130" spans="3:24" ht="56.25" customHeight="1" x14ac:dyDescent="0.3">
      <c r="C130" s="24"/>
      <c r="D130" s="26"/>
      <c r="F130" s="26"/>
      <c r="G130" s="1" t="s">
        <v>101</v>
      </c>
      <c r="H130" s="38"/>
      <c r="I130" s="39"/>
      <c r="J130" s="39"/>
      <c r="K130" s="39"/>
      <c r="L130" s="39"/>
      <c r="M130" s="39"/>
      <c r="N130" s="39"/>
      <c r="O130" s="39"/>
      <c r="P130" s="39"/>
      <c r="Q130" s="39"/>
      <c r="R130" s="39"/>
      <c r="S130" s="39"/>
      <c r="T130" s="39"/>
      <c r="U130" s="39"/>
      <c r="V130" s="39"/>
      <c r="W130" s="39"/>
      <c r="X130" s="40"/>
    </row>
    <row r="131" spans="3:24" ht="56.25" customHeight="1" x14ac:dyDescent="0.3">
      <c r="C131" s="24"/>
      <c r="G131" s="1" t="s">
        <v>102</v>
      </c>
      <c r="H131" s="38"/>
      <c r="I131" s="39"/>
      <c r="J131" s="39"/>
      <c r="K131" s="39"/>
      <c r="L131" s="39"/>
      <c r="M131" s="39"/>
      <c r="N131" s="39"/>
      <c r="O131" s="39"/>
      <c r="P131" s="39"/>
      <c r="Q131" s="39"/>
      <c r="R131" s="39"/>
      <c r="S131" s="39"/>
      <c r="T131" s="39"/>
      <c r="U131" s="39"/>
      <c r="V131" s="39"/>
      <c r="W131" s="39"/>
      <c r="X131" s="40"/>
    </row>
    <row r="132" spans="3:24" ht="56.25" customHeight="1" x14ac:dyDescent="0.3">
      <c r="C132" s="24"/>
      <c r="G132" s="1" t="s">
        <v>103</v>
      </c>
      <c r="H132" s="38"/>
      <c r="I132" s="39"/>
      <c r="J132" s="39"/>
      <c r="K132" s="39"/>
      <c r="L132" s="39"/>
      <c r="M132" s="39"/>
      <c r="N132" s="39"/>
      <c r="O132" s="39"/>
      <c r="P132" s="39"/>
      <c r="Q132" s="39"/>
      <c r="R132" s="39"/>
      <c r="S132" s="39"/>
      <c r="T132" s="39"/>
      <c r="U132" s="39"/>
      <c r="V132" s="39"/>
      <c r="W132" s="39"/>
      <c r="X132" s="40"/>
    </row>
    <row r="133" spans="3:24" ht="56.25" customHeight="1" x14ac:dyDescent="0.3">
      <c r="C133" s="25"/>
      <c r="G133" s="1" t="s">
        <v>104</v>
      </c>
      <c r="H133" s="38"/>
      <c r="I133" s="39"/>
      <c r="J133" s="39"/>
      <c r="K133" s="39"/>
      <c r="L133" s="39"/>
      <c r="M133" s="39"/>
      <c r="N133" s="39"/>
      <c r="O133" s="39"/>
      <c r="P133" s="39"/>
      <c r="Q133" s="39"/>
      <c r="R133" s="39"/>
      <c r="S133" s="39"/>
      <c r="T133" s="39"/>
      <c r="U133" s="39"/>
      <c r="V133" s="39"/>
      <c r="W133" s="39"/>
      <c r="X133" s="40"/>
    </row>
    <row r="134" spans="3:24" ht="56.25" customHeight="1" x14ac:dyDescent="0.3">
      <c r="C134" s="10"/>
      <c r="G134" s="1" t="s">
        <v>105</v>
      </c>
      <c r="H134" s="38"/>
      <c r="I134" s="39"/>
      <c r="J134" s="39"/>
      <c r="K134" s="39"/>
      <c r="L134" s="39"/>
      <c r="M134" s="39"/>
      <c r="N134" s="39"/>
      <c r="O134" s="39"/>
      <c r="P134" s="39"/>
      <c r="Q134" s="39"/>
      <c r="R134" s="39"/>
      <c r="S134" s="39"/>
      <c r="T134" s="39"/>
      <c r="U134" s="39"/>
      <c r="V134" s="39"/>
      <c r="W134" s="39"/>
      <c r="X134" s="40"/>
    </row>
    <row r="135" spans="3:24" ht="56.25" customHeight="1" x14ac:dyDescent="0.3">
      <c r="G135" s="1" t="s">
        <v>175</v>
      </c>
      <c r="H135" s="38"/>
      <c r="I135" s="39"/>
      <c r="J135" s="39"/>
      <c r="K135" s="39"/>
      <c r="L135" s="39"/>
      <c r="M135" s="39"/>
      <c r="N135" s="39"/>
      <c r="O135" s="39"/>
      <c r="P135" s="39"/>
      <c r="Q135" s="39"/>
      <c r="R135" s="39"/>
      <c r="S135" s="39"/>
      <c r="T135" s="39"/>
      <c r="U135" s="39"/>
      <c r="V135" s="39"/>
      <c r="W135" s="39"/>
      <c r="X135" s="40"/>
    </row>
    <row r="136" spans="3:24" ht="56.25" customHeight="1" x14ac:dyDescent="0.3">
      <c r="D136" s="26"/>
      <c r="F136" s="26"/>
      <c r="G136" s="1" t="s">
        <v>106</v>
      </c>
      <c r="H136" s="38"/>
      <c r="I136" s="39"/>
      <c r="J136" s="39"/>
      <c r="K136" s="39"/>
      <c r="L136" s="39"/>
      <c r="M136" s="39"/>
      <c r="N136" s="39"/>
      <c r="O136" s="39"/>
      <c r="P136" s="39"/>
      <c r="Q136" s="39"/>
      <c r="R136" s="39"/>
      <c r="S136" s="39"/>
      <c r="T136" s="39"/>
      <c r="U136" s="39"/>
      <c r="V136" s="39"/>
      <c r="W136" s="39"/>
      <c r="X136" s="40"/>
    </row>
    <row r="137" spans="3:24" ht="56.25" customHeight="1" x14ac:dyDescent="0.3">
      <c r="G137" s="1" t="s">
        <v>185</v>
      </c>
      <c r="H137" s="38"/>
      <c r="I137" s="39"/>
      <c r="J137" s="39"/>
      <c r="K137" s="39"/>
      <c r="L137" s="39"/>
      <c r="M137" s="39"/>
      <c r="N137" s="39"/>
      <c r="O137" s="39"/>
      <c r="P137" s="39"/>
      <c r="Q137" s="39"/>
      <c r="R137" s="39"/>
      <c r="S137" s="39"/>
      <c r="T137" s="39"/>
      <c r="U137" s="39"/>
      <c r="V137" s="39"/>
      <c r="W137" s="39"/>
      <c r="X137" s="40"/>
    </row>
    <row r="138" spans="3:24" ht="56.25" customHeight="1" x14ac:dyDescent="0.3">
      <c r="G138" s="1" t="s">
        <v>178</v>
      </c>
      <c r="H138" s="38"/>
      <c r="I138" s="39"/>
      <c r="J138" s="39"/>
      <c r="K138" s="39"/>
      <c r="L138" s="39"/>
      <c r="M138" s="39"/>
      <c r="N138" s="39"/>
      <c r="O138" s="39"/>
      <c r="P138" s="39"/>
      <c r="Q138" s="39"/>
      <c r="R138" s="39"/>
      <c r="S138" s="39"/>
      <c r="T138" s="39"/>
      <c r="U138" s="39"/>
      <c r="V138" s="39"/>
      <c r="W138" s="39"/>
      <c r="X138" s="40"/>
    </row>
    <row r="139" spans="3:24" ht="56.25" customHeight="1" x14ac:dyDescent="0.3">
      <c r="G139" s="1" t="s">
        <v>108</v>
      </c>
      <c r="H139" s="38"/>
      <c r="I139" s="39"/>
      <c r="J139" s="39"/>
      <c r="K139" s="39"/>
      <c r="L139" s="39"/>
      <c r="M139" s="39"/>
      <c r="N139" s="39"/>
      <c r="O139" s="39"/>
      <c r="P139" s="39"/>
      <c r="Q139" s="39"/>
      <c r="R139" s="39"/>
      <c r="S139" s="39"/>
      <c r="T139" s="39"/>
      <c r="U139" s="39"/>
      <c r="V139" s="39"/>
      <c r="W139" s="39"/>
      <c r="X139" s="40"/>
    </row>
    <row r="140" spans="3:24" ht="56.25" customHeight="1" x14ac:dyDescent="0.3">
      <c r="G140" s="1" t="s">
        <v>109</v>
      </c>
      <c r="H140" s="38"/>
      <c r="I140" s="39"/>
      <c r="J140" s="39"/>
      <c r="K140" s="39"/>
      <c r="L140" s="39"/>
      <c r="M140" s="39"/>
      <c r="N140" s="39"/>
      <c r="O140" s="39"/>
      <c r="P140" s="39"/>
      <c r="Q140" s="39"/>
      <c r="R140" s="39"/>
      <c r="S140" s="39"/>
      <c r="T140" s="39"/>
      <c r="U140" s="39"/>
      <c r="V140" s="39"/>
      <c r="W140" s="39"/>
      <c r="X140" s="40"/>
    </row>
    <row r="141" spans="3:24" ht="56.25" customHeight="1" x14ac:dyDescent="0.3">
      <c r="G141" s="1" t="s">
        <v>110</v>
      </c>
      <c r="H141" s="38"/>
      <c r="I141" s="39"/>
      <c r="J141" s="39"/>
      <c r="K141" s="39"/>
      <c r="L141" s="39"/>
      <c r="M141" s="39"/>
      <c r="N141" s="39"/>
      <c r="O141" s="39"/>
      <c r="P141" s="39"/>
      <c r="Q141" s="39"/>
      <c r="R141" s="39"/>
      <c r="S141" s="39"/>
      <c r="T141" s="39"/>
      <c r="U141" s="39"/>
      <c r="V141" s="39"/>
      <c r="W141" s="39"/>
      <c r="X141" s="40"/>
    </row>
    <row r="142" spans="3:24" ht="56.25" customHeight="1" x14ac:dyDescent="0.3">
      <c r="D142" s="14"/>
      <c r="F142" s="14"/>
      <c r="G142" s="1" t="s">
        <v>111</v>
      </c>
      <c r="H142" s="38"/>
      <c r="I142" s="39"/>
      <c r="J142" s="39"/>
      <c r="K142" s="39"/>
      <c r="L142" s="39"/>
      <c r="M142" s="39"/>
      <c r="N142" s="39"/>
      <c r="O142" s="39"/>
      <c r="P142" s="39"/>
      <c r="Q142" s="39"/>
      <c r="R142" s="39"/>
      <c r="S142" s="39"/>
      <c r="T142" s="39"/>
      <c r="U142" s="39"/>
      <c r="V142" s="39"/>
      <c r="W142" s="39"/>
      <c r="X142" s="40"/>
    </row>
    <row r="143" spans="3:24" ht="56.25" customHeight="1" x14ac:dyDescent="0.3">
      <c r="D143" s="14"/>
      <c r="F143" s="14"/>
      <c r="G143" s="1" t="s">
        <v>113</v>
      </c>
      <c r="H143" s="38"/>
      <c r="I143" s="39"/>
      <c r="J143" s="39"/>
      <c r="K143" s="39"/>
      <c r="L143" s="39"/>
      <c r="M143" s="39"/>
      <c r="N143" s="39"/>
      <c r="O143" s="39"/>
      <c r="P143" s="39"/>
      <c r="Q143" s="39"/>
      <c r="R143" s="39"/>
      <c r="S143" s="39"/>
      <c r="T143" s="39"/>
      <c r="U143" s="39"/>
      <c r="V143" s="39"/>
      <c r="W143" s="39"/>
      <c r="X143" s="40"/>
    </row>
    <row r="144" spans="3:24" ht="56.25" customHeight="1" x14ac:dyDescent="0.3">
      <c r="D144" s="14"/>
      <c r="F144" s="14"/>
      <c r="G144" s="1" t="s">
        <v>114</v>
      </c>
      <c r="H144" s="38"/>
      <c r="I144" s="39"/>
      <c r="J144" s="39"/>
      <c r="K144" s="39"/>
      <c r="L144" s="39"/>
      <c r="M144" s="39"/>
      <c r="N144" s="39"/>
      <c r="O144" s="39"/>
      <c r="P144" s="39"/>
      <c r="Q144" s="39"/>
      <c r="R144" s="39"/>
      <c r="S144" s="39"/>
      <c r="T144" s="39"/>
      <c r="U144" s="39"/>
      <c r="V144" s="39"/>
      <c r="W144" s="39"/>
      <c r="X144" s="40"/>
    </row>
    <row r="145" spans="4:24" ht="56.25" customHeight="1" x14ac:dyDescent="0.3">
      <c r="G145" s="19" t="s">
        <v>116</v>
      </c>
      <c r="H145" s="35"/>
      <c r="I145" s="36"/>
      <c r="J145" s="36"/>
      <c r="K145" s="36"/>
      <c r="L145" s="36"/>
      <c r="M145" s="36"/>
      <c r="N145" s="36"/>
      <c r="O145" s="36"/>
      <c r="P145" s="39"/>
      <c r="Q145" s="39"/>
      <c r="R145" s="36"/>
      <c r="S145" s="36"/>
      <c r="T145" s="36"/>
      <c r="U145" s="36"/>
      <c r="V145" s="36"/>
      <c r="W145" s="36"/>
      <c r="X145" s="37"/>
    </row>
    <row r="146" spans="4:24" ht="56.25" customHeight="1" x14ac:dyDescent="0.3">
      <c r="G146" s="19" t="s">
        <v>117</v>
      </c>
      <c r="H146" s="35"/>
      <c r="I146" s="36"/>
      <c r="J146" s="36"/>
      <c r="K146" s="36"/>
      <c r="L146" s="36"/>
      <c r="M146" s="36"/>
      <c r="N146" s="36"/>
      <c r="O146" s="36"/>
      <c r="P146" s="36"/>
      <c r="Q146" s="36"/>
      <c r="R146" s="36"/>
      <c r="S146" s="36"/>
      <c r="T146" s="36"/>
      <c r="U146" s="36"/>
      <c r="V146" s="36"/>
      <c r="W146" s="36"/>
      <c r="X146" s="37"/>
    </row>
    <row r="147" spans="4:24" ht="56.25" customHeight="1" x14ac:dyDescent="0.3">
      <c r="G147" s="19" t="s">
        <v>118</v>
      </c>
      <c r="H147" s="35"/>
      <c r="I147" s="36"/>
      <c r="J147" s="36"/>
      <c r="K147" s="36"/>
      <c r="L147" s="36"/>
      <c r="M147" s="36"/>
      <c r="N147" s="36"/>
      <c r="O147" s="36"/>
      <c r="P147" s="36"/>
      <c r="Q147" s="36"/>
      <c r="R147" s="36"/>
      <c r="S147" s="36"/>
      <c r="T147" s="36"/>
      <c r="U147" s="36"/>
      <c r="V147" s="36"/>
      <c r="W147" s="36"/>
      <c r="X147" s="37"/>
    </row>
    <row r="148" spans="4:24" ht="56.25" customHeight="1" x14ac:dyDescent="0.3">
      <c r="D148" s="14"/>
      <c r="F148" s="14"/>
      <c r="G148" s="19" t="s">
        <v>119</v>
      </c>
      <c r="H148" s="35"/>
      <c r="I148" s="36"/>
      <c r="J148" s="36"/>
      <c r="K148" s="36"/>
      <c r="L148" s="36"/>
      <c r="M148" s="36"/>
      <c r="N148" s="36"/>
      <c r="O148" s="36"/>
      <c r="P148" s="36"/>
      <c r="Q148" s="36"/>
      <c r="R148" s="36"/>
      <c r="S148" s="36"/>
      <c r="T148" s="36"/>
      <c r="U148" s="36"/>
      <c r="V148" s="36"/>
      <c r="W148" s="36"/>
      <c r="X148" s="37"/>
    </row>
    <row r="149" spans="4:24" ht="56.25" customHeight="1" x14ac:dyDescent="0.3">
      <c r="D149" s="14"/>
      <c r="F149" s="14"/>
      <c r="G149" s="19" t="s">
        <v>120</v>
      </c>
      <c r="H149" s="35"/>
      <c r="I149" s="36"/>
      <c r="J149" s="36"/>
      <c r="K149" s="36"/>
      <c r="L149" s="36"/>
      <c r="M149" s="36"/>
      <c r="N149" s="36"/>
      <c r="O149" s="36"/>
      <c r="P149" s="36"/>
      <c r="Q149" s="36"/>
      <c r="R149" s="36"/>
      <c r="S149" s="36"/>
      <c r="T149" s="36"/>
      <c r="U149" s="36"/>
      <c r="V149" s="36"/>
      <c r="W149" s="36"/>
      <c r="X149" s="37"/>
    </row>
    <row r="150" spans="4:24" ht="56.25" customHeight="1" x14ac:dyDescent="0.3">
      <c r="D150" s="14"/>
      <c r="F150" s="14"/>
      <c r="G150" s="362" t="s">
        <v>121</v>
      </c>
      <c r="H150" s="35"/>
      <c r="I150" s="36"/>
      <c r="J150" s="36"/>
      <c r="K150" s="36"/>
      <c r="L150" s="36"/>
      <c r="M150" s="36"/>
      <c r="N150" s="36"/>
      <c r="O150" s="36"/>
      <c r="P150" s="36"/>
      <c r="Q150" s="36"/>
      <c r="R150" s="36"/>
      <c r="S150" s="36"/>
      <c r="T150" s="36"/>
      <c r="U150" s="36"/>
      <c r="V150" s="36"/>
      <c r="W150" s="36"/>
      <c r="X150" s="37"/>
    </row>
    <row r="151" spans="4:24" ht="56.25" customHeight="1" x14ac:dyDescent="0.3">
      <c r="D151" s="14"/>
      <c r="F151" s="14"/>
      <c r="G151" s="362"/>
      <c r="H151" s="35"/>
      <c r="I151" s="36"/>
      <c r="J151" s="36"/>
      <c r="K151" s="36"/>
      <c r="L151" s="36"/>
      <c r="M151" s="36"/>
      <c r="N151" s="36"/>
      <c r="O151" s="36"/>
      <c r="P151" s="36"/>
      <c r="Q151" s="36"/>
      <c r="R151" s="36"/>
      <c r="S151" s="36"/>
      <c r="T151" s="36"/>
      <c r="U151" s="36"/>
      <c r="V151" s="36"/>
      <c r="W151" s="36"/>
      <c r="X151" s="37"/>
    </row>
    <row r="152" spans="4:24" ht="56.25" customHeight="1" x14ac:dyDescent="0.3">
      <c r="D152" s="14"/>
      <c r="F152" s="14"/>
      <c r="G152" s="19" t="s">
        <v>122</v>
      </c>
      <c r="H152" s="35"/>
      <c r="I152" s="36"/>
      <c r="J152" s="36"/>
      <c r="K152" s="36"/>
      <c r="L152" s="36"/>
      <c r="M152" s="36"/>
      <c r="N152" s="36"/>
      <c r="O152" s="36"/>
      <c r="P152" s="36"/>
      <c r="Q152" s="36"/>
      <c r="R152" s="36"/>
      <c r="S152" s="36"/>
      <c r="T152" s="36"/>
      <c r="U152" s="36"/>
      <c r="V152" s="36"/>
      <c r="W152" s="36"/>
      <c r="X152" s="37"/>
    </row>
    <row r="153" spans="4:24" ht="56.25" customHeight="1" x14ac:dyDescent="0.3">
      <c r="D153" s="14"/>
      <c r="F153" s="14"/>
      <c r="G153" s="19" t="s">
        <v>123</v>
      </c>
      <c r="H153" s="35"/>
      <c r="I153" s="36"/>
      <c r="J153" s="36"/>
      <c r="K153" s="36"/>
      <c r="L153" s="36"/>
      <c r="M153" s="36"/>
      <c r="N153" s="36"/>
      <c r="O153" s="36"/>
      <c r="P153" s="36"/>
      <c r="Q153" s="36"/>
      <c r="R153" s="36"/>
      <c r="S153" s="36"/>
      <c r="T153" s="36"/>
      <c r="U153" s="36"/>
      <c r="V153" s="36"/>
      <c r="W153" s="36"/>
      <c r="X153" s="37"/>
    </row>
    <row r="154" spans="4:24" ht="56.25" customHeight="1" x14ac:dyDescent="0.3">
      <c r="G154" s="19" t="s">
        <v>124</v>
      </c>
      <c r="H154" s="35"/>
      <c r="I154" s="36"/>
      <c r="J154" s="36"/>
      <c r="K154" s="36"/>
      <c r="L154" s="36"/>
      <c r="M154" s="36"/>
      <c r="N154" s="36"/>
      <c r="O154" s="36"/>
      <c r="P154" s="36"/>
      <c r="Q154" s="36"/>
      <c r="R154" s="36"/>
      <c r="S154" s="36"/>
      <c r="T154" s="36"/>
      <c r="U154" s="36"/>
      <c r="V154" s="36"/>
      <c r="W154" s="36"/>
      <c r="X154" s="37"/>
    </row>
    <row r="155" spans="4:24" ht="56.25" customHeight="1" x14ac:dyDescent="0.3">
      <c r="G155" s="20" t="s">
        <v>125</v>
      </c>
      <c r="H155" s="44"/>
      <c r="I155" s="45"/>
      <c r="J155" s="45"/>
      <c r="K155" s="45"/>
      <c r="L155" s="45"/>
      <c r="M155" s="45"/>
      <c r="N155" s="45"/>
      <c r="O155" s="45"/>
      <c r="P155" s="36"/>
      <c r="Q155" s="36"/>
      <c r="R155" s="45"/>
      <c r="S155" s="45"/>
      <c r="T155" s="45"/>
      <c r="U155" s="45"/>
      <c r="V155" s="45"/>
      <c r="W155" s="45"/>
      <c r="X155" s="46"/>
    </row>
    <row r="156" spans="4:24" ht="56.25" customHeight="1" x14ac:dyDescent="0.3">
      <c r="G156" s="3" t="s">
        <v>126</v>
      </c>
      <c r="H156" s="38"/>
      <c r="I156" s="39"/>
      <c r="J156" s="39"/>
      <c r="K156" s="39"/>
      <c r="L156" s="39"/>
      <c r="M156" s="39"/>
      <c r="N156" s="39"/>
      <c r="O156" s="39"/>
      <c r="P156" s="45"/>
      <c r="Q156" s="45"/>
      <c r="R156" s="39"/>
      <c r="S156" s="39"/>
      <c r="T156" s="39"/>
      <c r="U156" s="39"/>
      <c r="V156" s="39"/>
      <c r="W156" s="39"/>
      <c r="X156" s="40"/>
    </row>
    <row r="157" spans="4:24" ht="56.25" customHeight="1" x14ac:dyDescent="0.3">
      <c r="G157" s="1" t="s">
        <v>127</v>
      </c>
      <c r="H157" s="38"/>
      <c r="I157" s="39"/>
      <c r="J157" s="39"/>
      <c r="K157" s="39"/>
      <c r="L157" s="39"/>
      <c r="M157" s="39"/>
      <c r="N157" s="39"/>
      <c r="O157" s="39"/>
      <c r="P157" s="39"/>
      <c r="Q157" s="39"/>
      <c r="R157" s="39"/>
      <c r="S157" s="39"/>
      <c r="T157" s="39"/>
      <c r="U157" s="39"/>
      <c r="V157" s="39"/>
      <c r="W157" s="39"/>
      <c r="X157" s="40"/>
    </row>
    <row r="158" spans="4:24" ht="56.25" customHeight="1" x14ac:dyDescent="0.3">
      <c r="G158" s="1" t="s">
        <v>128</v>
      </c>
      <c r="H158" s="38"/>
      <c r="I158" s="39"/>
      <c r="J158" s="39"/>
      <c r="K158" s="39"/>
      <c r="L158" s="39"/>
      <c r="M158" s="39"/>
      <c r="N158" s="39"/>
      <c r="O158" s="39"/>
      <c r="P158" s="39"/>
      <c r="Q158" s="39"/>
      <c r="R158" s="39"/>
      <c r="S158" s="39"/>
      <c r="T158" s="39"/>
      <c r="U158" s="39"/>
      <c r="V158" s="39"/>
      <c r="W158" s="39"/>
      <c r="X158" s="40"/>
    </row>
    <row r="159" spans="4:24" ht="56.25" customHeight="1" x14ac:dyDescent="0.3">
      <c r="G159" s="1" t="s">
        <v>103</v>
      </c>
      <c r="H159" s="38"/>
      <c r="I159" s="39"/>
      <c r="J159" s="39"/>
      <c r="K159" s="39"/>
      <c r="L159" s="39"/>
      <c r="M159" s="39"/>
      <c r="N159" s="39"/>
      <c r="O159" s="39"/>
      <c r="P159" s="39"/>
      <c r="Q159" s="39"/>
      <c r="R159" s="39"/>
      <c r="S159" s="39"/>
      <c r="T159" s="39"/>
      <c r="U159" s="39"/>
      <c r="V159" s="39"/>
      <c r="W159" s="39"/>
      <c r="X159" s="40"/>
    </row>
    <row r="160" spans="4:24" ht="56.25" customHeight="1" x14ac:dyDescent="0.3">
      <c r="D160" s="14"/>
      <c r="F160" s="14"/>
      <c r="G160" s="1" t="s">
        <v>130</v>
      </c>
      <c r="H160" s="38"/>
      <c r="I160" s="39"/>
      <c r="J160" s="39"/>
      <c r="K160" s="39"/>
      <c r="L160" s="39"/>
      <c r="M160" s="39"/>
      <c r="N160" s="39"/>
      <c r="O160" s="39"/>
      <c r="P160" s="39"/>
      <c r="Q160" s="39"/>
      <c r="R160" s="39"/>
      <c r="S160" s="39"/>
      <c r="T160" s="39"/>
      <c r="U160" s="39"/>
      <c r="V160" s="39"/>
      <c r="W160" s="39"/>
      <c r="X160" s="40"/>
    </row>
    <row r="161" spans="4:24" ht="56.25" customHeight="1" x14ac:dyDescent="0.3">
      <c r="G161" s="1" t="s">
        <v>131</v>
      </c>
      <c r="H161" s="38"/>
      <c r="I161" s="39"/>
      <c r="J161" s="39"/>
      <c r="K161" s="39"/>
      <c r="L161" s="39"/>
      <c r="M161" s="39"/>
      <c r="N161" s="39"/>
      <c r="O161" s="39"/>
      <c r="P161" s="39"/>
      <c r="Q161" s="39"/>
      <c r="R161" s="39"/>
      <c r="S161" s="39"/>
      <c r="T161" s="39"/>
      <c r="U161" s="39"/>
      <c r="V161" s="39"/>
      <c r="W161" s="39"/>
      <c r="X161" s="40"/>
    </row>
    <row r="162" spans="4:24" ht="56.25" customHeight="1" x14ac:dyDescent="0.3">
      <c r="G162" s="1" t="s">
        <v>132</v>
      </c>
      <c r="H162" s="38"/>
      <c r="I162" s="39"/>
      <c r="J162" s="39"/>
      <c r="K162" s="39"/>
      <c r="L162" s="39"/>
      <c r="M162" s="39"/>
      <c r="N162" s="39"/>
      <c r="O162" s="39"/>
      <c r="P162" s="39"/>
      <c r="Q162" s="39"/>
      <c r="R162" s="39"/>
      <c r="S162" s="39"/>
      <c r="T162" s="39"/>
      <c r="U162" s="39"/>
      <c r="V162" s="39"/>
      <c r="W162" s="39"/>
      <c r="X162" s="40"/>
    </row>
    <row r="163" spans="4:24" ht="56.25" customHeight="1" x14ac:dyDescent="0.3">
      <c r="D163" s="14"/>
      <c r="F163" s="14"/>
      <c r="G163" s="1" t="s">
        <v>134</v>
      </c>
      <c r="H163" s="38"/>
      <c r="I163" s="39"/>
      <c r="J163" s="39"/>
      <c r="K163" s="39"/>
      <c r="L163" s="39"/>
      <c r="M163" s="39"/>
      <c r="N163" s="39"/>
      <c r="O163" s="39"/>
      <c r="P163" s="39"/>
      <c r="Q163" s="39"/>
      <c r="R163" s="39"/>
      <c r="S163" s="39"/>
      <c r="T163" s="39"/>
      <c r="U163" s="39"/>
      <c r="V163" s="39"/>
      <c r="W163" s="39"/>
      <c r="X163" s="40"/>
    </row>
    <row r="164" spans="4:24" ht="56.25" customHeight="1" x14ac:dyDescent="0.3">
      <c r="D164" s="26"/>
      <c r="F164" s="26"/>
      <c r="G164" s="1" t="s">
        <v>135</v>
      </c>
      <c r="H164" s="38"/>
      <c r="I164" s="39"/>
      <c r="J164" s="39"/>
      <c r="K164" s="39"/>
      <c r="L164" s="39"/>
      <c r="M164" s="39"/>
      <c r="N164" s="39"/>
      <c r="O164" s="39"/>
      <c r="P164" s="39"/>
      <c r="Q164" s="39"/>
      <c r="R164" s="39"/>
      <c r="S164" s="39"/>
      <c r="T164" s="39"/>
      <c r="U164" s="39"/>
      <c r="V164" s="39"/>
      <c r="W164" s="39"/>
      <c r="X164" s="40"/>
    </row>
    <row r="165" spans="4:24" ht="56.25" customHeight="1" x14ac:dyDescent="0.3">
      <c r="G165" s="1" t="s">
        <v>137</v>
      </c>
      <c r="H165" s="38"/>
      <c r="I165" s="39"/>
      <c r="J165" s="39"/>
      <c r="K165" s="39"/>
      <c r="L165" s="39"/>
      <c r="M165" s="39"/>
      <c r="N165" s="39"/>
      <c r="O165" s="39"/>
      <c r="P165" s="39"/>
      <c r="Q165" s="39"/>
      <c r="R165" s="39"/>
      <c r="S165" s="39"/>
      <c r="T165" s="39"/>
      <c r="U165" s="39"/>
      <c r="V165" s="39"/>
      <c r="W165" s="39"/>
      <c r="X165" s="40"/>
    </row>
    <row r="166" spans="4:24" ht="56.25" customHeight="1" x14ac:dyDescent="0.3">
      <c r="G166" s="1" t="s">
        <v>43</v>
      </c>
      <c r="H166" s="38"/>
      <c r="I166" s="39"/>
      <c r="J166" s="39"/>
      <c r="K166" s="39"/>
      <c r="L166" s="39"/>
      <c r="M166" s="39"/>
      <c r="N166" s="39"/>
      <c r="O166" s="39"/>
      <c r="P166" s="39"/>
      <c r="Q166" s="39"/>
      <c r="R166" s="39"/>
      <c r="S166" s="39"/>
      <c r="T166" s="39"/>
      <c r="U166" s="39"/>
      <c r="V166" s="39"/>
      <c r="W166" s="39"/>
      <c r="X166" s="40"/>
    </row>
    <row r="167" spans="4:24" ht="56.25" customHeight="1" x14ac:dyDescent="0.3">
      <c r="D167" s="14"/>
      <c r="F167" s="14"/>
      <c r="G167" s="1" t="s">
        <v>139</v>
      </c>
      <c r="H167" s="38"/>
      <c r="I167" s="39"/>
      <c r="J167" s="39"/>
      <c r="K167" s="39"/>
      <c r="L167" s="39"/>
      <c r="M167" s="39"/>
      <c r="N167" s="39"/>
      <c r="O167" s="39"/>
      <c r="P167" s="39"/>
      <c r="Q167" s="39"/>
      <c r="R167" s="39"/>
      <c r="S167" s="39"/>
      <c r="T167" s="39"/>
      <c r="U167" s="39"/>
      <c r="V167" s="39"/>
      <c r="W167" s="39"/>
      <c r="X167" s="40"/>
    </row>
    <row r="168" spans="4:24" ht="56.25" customHeight="1" x14ac:dyDescent="0.3">
      <c r="D168" s="14"/>
      <c r="F168" s="14"/>
      <c r="G168" s="1" t="s">
        <v>140</v>
      </c>
      <c r="H168" s="38"/>
      <c r="I168" s="39"/>
      <c r="J168" s="39"/>
      <c r="K168" s="39"/>
      <c r="L168" s="39"/>
      <c r="M168" s="39"/>
      <c r="N168" s="39"/>
      <c r="O168" s="39"/>
      <c r="P168" s="39"/>
      <c r="Q168" s="39"/>
      <c r="R168" s="39"/>
      <c r="S168" s="39"/>
      <c r="T168" s="39"/>
      <c r="U168" s="39"/>
      <c r="V168" s="39"/>
      <c r="W168" s="39"/>
      <c r="X168" s="40"/>
    </row>
    <row r="169" spans="4:24" ht="56.25" customHeight="1" x14ac:dyDescent="0.3">
      <c r="D169" s="14"/>
      <c r="F169" s="14"/>
      <c r="G169" s="1" t="s">
        <v>141</v>
      </c>
      <c r="H169" s="38"/>
      <c r="I169" s="39"/>
      <c r="J169" s="39"/>
      <c r="K169" s="39"/>
      <c r="L169" s="39"/>
      <c r="M169" s="39"/>
      <c r="N169" s="39"/>
      <c r="O169" s="39"/>
      <c r="P169" s="39"/>
      <c r="Q169" s="39"/>
      <c r="R169" s="39"/>
      <c r="S169" s="39"/>
      <c r="T169" s="39"/>
      <c r="U169" s="39"/>
      <c r="V169" s="39"/>
      <c r="W169" s="39"/>
      <c r="X169" s="40"/>
    </row>
    <row r="170" spans="4:24" ht="56.25" customHeight="1" x14ac:dyDescent="0.3">
      <c r="D170" s="26"/>
      <c r="F170" s="26"/>
      <c r="G170" s="1" t="s">
        <v>143</v>
      </c>
      <c r="H170" s="38"/>
      <c r="I170" s="39"/>
      <c r="J170" s="39"/>
      <c r="K170" s="39"/>
      <c r="L170" s="39"/>
      <c r="M170" s="39"/>
      <c r="N170" s="39"/>
      <c r="O170" s="39"/>
      <c r="P170" s="39"/>
      <c r="Q170" s="39"/>
      <c r="R170" s="39"/>
      <c r="S170" s="39"/>
      <c r="T170" s="39"/>
      <c r="U170" s="39"/>
      <c r="V170" s="39"/>
      <c r="W170" s="39"/>
      <c r="X170" s="40"/>
    </row>
    <row r="171" spans="4:24" ht="56.25" customHeight="1" x14ac:dyDescent="0.3">
      <c r="G171" s="1" t="s">
        <v>144</v>
      </c>
      <c r="H171" s="38"/>
      <c r="I171" s="39"/>
      <c r="J171" s="39"/>
      <c r="K171" s="39"/>
      <c r="L171" s="39"/>
      <c r="M171" s="39"/>
      <c r="N171" s="39"/>
      <c r="O171" s="39"/>
      <c r="P171" s="39"/>
      <c r="Q171" s="39"/>
      <c r="R171" s="39"/>
      <c r="S171" s="39"/>
      <c r="T171" s="39"/>
      <c r="U171" s="39"/>
      <c r="V171" s="39"/>
      <c r="W171" s="39"/>
      <c r="X171" s="40"/>
    </row>
    <row r="172" spans="4:24" ht="56.25" customHeight="1" x14ac:dyDescent="0.3">
      <c r="D172" s="14"/>
      <c r="F172" s="14"/>
      <c r="G172" s="1" t="s">
        <v>145</v>
      </c>
      <c r="H172" s="38"/>
      <c r="I172" s="39"/>
      <c r="J172" s="39"/>
      <c r="K172" s="39"/>
      <c r="L172" s="39"/>
      <c r="M172" s="39"/>
      <c r="N172" s="39"/>
      <c r="O172" s="39"/>
      <c r="P172" s="39"/>
      <c r="Q172" s="39"/>
      <c r="R172" s="39"/>
      <c r="S172" s="39"/>
      <c r="T172" s="39"/>
      <c r="U172" s="39"/>
      <c r="V172" s="39"/>
      <c r="W172" s="39"/>
      <c r="X172" s="40"/>
    </row>
    <row r="173" spans="4:24" ht="56.25" customHeight="1" x14ac:dyDescent="0.3">
      <c r="D173" s="14"/>
      <c r="F173" s="14"/>
      <c r="G173" s="19" t="s">
        <v>147</v>
      </c>
      <c r="H173" s="35"/>
      <c r="I173" s="36"/>
      <c r="J173" s="36"/>
      <c r="K173" s="36"/>
      <c r="L173" s="36"/>
      <c r="M173" s="36"/>
      <c r="N173" s="36"/>
      <c r="O173" s="36"/>
      <c r="P173" s="39"/>
      <c r="Q173" s="39"/>
      <c r="R173" s="36"/>
      <c r="S173" s="36"/>
      <c r="T173" s="36"/>
      <c r="U173" s="36"/>
      <c r="V173" s="36"/>
      <c r="W173" s="36"/>
      <c r="X173" s="37"/>
    </row>
    <row r="174" spans="4:24" ht="56.25" customHeight="1" x14ac:dyDescent="0.3">
      <c r="D174" s="14"/>
      <c r="F174" s="14"/>
      <c r="G174" s="362" t="s">
        <v>148</v>
      </c>
      <c r="H174" s="35"/>
      <c r="I174" s="36"/>
      <c r="J174" s="36"/>
      <c r="K174" s="36"/>
      <c r="L174" s="36"/>
      <c r="M174" s="36"/>
      <c r="N174" s="36"/>
      <c r="O174" s="36"/>
      <c r="P174" s="36"/>
      <c r="Q174" s="36"/>
      <c r="R174" s="36"/>
      <c r="S174" s="36"/>
      <c r="T174" s="36"/>
      <c r="U174" s="36"/>
      <c r="V174" s="36"/>
      <c r="W174" s="36"/>
      <c r="X174" s="37"/>
    </row>
    <row r="175" spans="4:24" ht="56.25" customHeight="1" x14ac:dyDescent="0.3">
      <c r="D175" s="14"/>
      <c r="F175" s="14"/>
      <c r="G175" s="362"/>
      <c r="H175" s="35"/>
      <c r="I175" s="36"/>
      <c r="J175" s="36"/>
      <c r="K175" s="36"/>
      <c r="L175" s="36"/>
      <c r="M175" s="36"/>
      <c r="N175" s="36"/>
      <c r="O175" s="36"/>
      <c r="P175" s="36"/>
      <c r="Q175" s="36"/>
      <c r="R175" s="36"/>
      <c r="S175" s="36"/>
      <c r="T175" s="36"/>
      <c r="U175" s="36"/>
      <c r="V175" s="36"/>
      <c r="W175" s="36"/>
      <c r="X175" s="37"/>
    </row>
    <row r="176" spans="4:24" ht="56.25" customHeight="1" x14ac:dyDescent="0.3">
      <c r="D176" s="14"/>
      <c r="F176" s="14"/>
      <c r="G176" s="19" t="s">
        <v>149</v>
      </c>
      <c r="H176" s="35"/>
      <c r="I176" s="36"/>
      <c r="J176" s="36"/>
      <c r="K176" s="36"/>
      <c r="L176" s="36"/>
      <c r="M176" s="36"/>
      <c r="N176" s="36"/>
      <c r="O176" s="36"/>
      <c r="P176" s="36"/>
      <c r="Q176" s="36"/>
      <c r="R176" s="36"/>
      <c r="S176" s="36"/>
      <c r="T176" s="36"/>
      <c r="U176" s="36"/>
      <c r="V176" s="36"/>
      <c r="W176" s="36"/>
      <c r="X176" s="37"/>
    </row>
    <row r="177" spans="4:24" ht="56.25" customHeight="1" x14ac:dyDescent="0.3">
      <c r="D177" s="14"/>
      <c r="F177" s="14"/>
      <c r="G177" s="19" t="s">
        <v>150</v>
      </c>
      <c r="H177" s="35"/>
      <c r="I177" s="36"/>
      <c r="J177" s="36"/>
      <c r="K177" s="36"/>
      <c r="L177" s="36"/>
      <c r="M177" s="36"/>
      <c r="N177" s="36"/>
      <c r="O177" s="36"/>
      <c r="P177" s="36"/>
      <c r="Q177" s="36"/>
      <c r="R177" s="36"/>
      <c r="S177" s="36"/>
      <c r="T177" s="36"/>
      <c r="U177" s="36"/>
      <c r="V177" s="36"/>
      <c r="W177" s="36"/>
      <c r="X177" s="37"/>
    </row>
    <row r="178" spans="4:24" ht="56.25" customHeight="1" x14ac:dyDescent="0.3">
      <c r="D178" s="26"/>
      <c r="F178" s="26"/>
      <c r="G178" s="19" t="s">
        <v>242</v>
      </c>
      <c r="H178" s="35"/>
      <c r="I178" s="36"/>
      <c r="J178" s="36"/>
      <c r="K178" s="36"/>
      <c r="L178" s="36"/>
      <c r="M178" s="36"/>
      <c r="N178" s="36"/>
      <c r="O178" s="36"/>
      <c r="P178" s="36"/>
      <c r="Q178" s="36"/>
      <c r="R178" s="36"/>
      <c r="S178" s="36"/>
      <c r="T178" s="36"/>
      <c r="U178" s="36"/>
      <c r="V178" s="36"/>
      <c r="W178" s="36"/>
      <c r="X178" s="37"/>
    </row>
    <row r="179" spans="4:24" ht="56.25" customHeight="1" x14ac:dyDescent="0.3">
      <c r="G179" s="1" t="s">
        <v>153</v>
      </c>
      <c r="H179" s="38"/>
      <c r="I179" s="39"/>
      <c r="J179" s="39"/>
      <c r="K179" s="39"/>
      <c r="L179" s="39"/>
      <c r="M179" s="39"/>
      <c r="N179" s="39"/>
      <c r="O179" s="39"/>
      <c r="P179" s="36"/>
      <c r="Q179" s="36"/>
      <c r="R179" s="39"/>
      <c r="S179" s="39"/>
      <c r="T179" s="39"/>
      <c r="U179" s="39"/>
      <c r="V179" s="39"/>
      <c r="W179" s="39"/>
      <c r="X179" s="40"/>
    </row>
    <row r="180" spans="4:24" ht="56.25" customHeight="1" x14ac:dyDescent="0.3">
      <c r="G180" s="1" t="s">
        <v>154</v>
      </c>
      <c r="H180" s="38"/>
      <c r="I180" s="39"/>
      <c r="J180" s="39"/>
      <c r="K180" s="39"/>
      <c r="L180" s="39"/>
      <c r="M180" s="39"/>
      <c r="N180" s="39"/>
      <c r="O180" s="39"/>
      <c r="P180" s="39"/>
      <c r="Q180" s="39"/>
      <c r="R180" s="39"/>
      <c r="S180" s="39"/>
      <c r="T180" s="39"/>
      <c r="U180" s="39"/>
      <c r="V180" s="39"/>
      <c r="W180" s="39"/>
      <c r="X180" s="40"/>
    </row>
    <row r="181" spans="4:24" ht="56.25" customHeight="1" x14ac:dyDescent="0.3">
      <c r="G181" s="1" t="s">
        <v>155</v>
      </c>
      <c r="H181" s="38"/>
      <c r="I181" s="39"/>
      <c r="J181" s="39"/>
      <c r="K181" s="39"/>
      <c r="L181" s="39"/>
      <c r="M181" s="39"/>
      <c r="N181" s="39"/>
      <c r="O181" s="39"/>
      <c r="P181" s="39"/>
      <c r="Q181" s="39"/>
      <c r="R181" s="39"/>
      <c r="S181" s="39"/>
      <c r="T181" s="39"/>
      <c r="U181" s="39"/>
      <c r="V181" s="39"/>
      <c r="W181" s="39"/>
      <c r="X181" s="40"/>
    </row>
    <row r="182" spans="4:24" ht="56.25" customHeight="1" x14ac:dyDescent="0.3">
      <c r="G182" s="1" t="s">
        <v>157</v>
      </c>
      <c r="H182" s="38"/>
      <c r="I182" s="39"/>
      <c r="J182" s="39"/>
      <c r="K182" s="39"/>
      <c r="L182" s="39"/>
      <c r="M182" s="39"/>
      <c r="N182" s="39"/>
      <c r="O182" s="39"/>
      <c r="P182" s="39"/>
      <c r="Q182" s="39"/>
      <c r="R182" s="39"/>
      <c r="S182" s="39"/>
      <c r="T182" s="39"/>
      <c r="U182" s="39"/>
      <c r="V182" s="39"/>
      <c r="W182" s="39"/>
      <c r="X182" s="40"/>
    </row>
    <row r="183" spans="4:24" ht="56.25" customHeight="1" x14ac:dyDescent="0.3">
      <c r="G183" s="1" t="s">
        <v>158</v>
      </c>
      <c r="H183" s="38"/>
      <c r="I183" s="39"/>
      <c r="J183" s="39"/>
      <c r="K183" s="39"/>
      <c r="L183" s="39"/>
      <c r="M183" s="39"/>
      <c r="N183" s="39"/>
      <c r="O183" s="39"/>
      <c r="P183" s="39"/>
      <c r="Q183" s="39"/>
      <c r="R183" s="39"/>
      <c r="S183" s="39"/>
      <c r="T183" s="39"/>
      <c r="U183" s="39"/>
      <c r="V183" s="39"/>
      <c r="W183" s="39"/>
      <c r="X183" s="40"/>
    </row>
    <row r="184" spans="4:24" ht="56.25" customHeight="1" x14ac:dyDescent="0.3">
      <c r="G184" s="1" t="s">
        <v>159</v>
      </c>
      <c r="H184" s="38"/>
      <c r="I184" s="39"/>
      <c r="J184" s="39"/>
      <c r="K184" s="39"/>
      <c r="L184" s="39"/>
      <c r="M184" s="39"/>
      <c r="N184" s="39"/>
      <c r="O184" s="39"/>
      <c r="P184" s="39"/>
      <c r="Q184" s="39"/>
      <c r="R184" s="39"/>
      <c r="S184" s="39"/>
      <c r="T184" s="39"/>
      <c r="U184" s="39"/>
      <c r="V184" s="39"/>
      <c r="W184" s="39"/>
      <c r="X184" s="40"/>
    </row>
    <row r="185" spans="4:24" ht="56.25" customHeight="1" x14ac:dyDescent="0.3">
      <c r="G185" s="1" t="s">
        <v>160</v>
      </c>
      <c r="H185" s="38"/>
      <c r="I185" s="39"/>
      <c r="J185" s="39"/>
      <c r="K185" s="39"/>
      <c r="L185" s="39"/>
      <c r="M185" s="39"/>
      <c r="N185" s="39"/>
      <c r="O185" s="39"/>
      <c r="P185" s="39"/>
      <c r="Q185" s="39"/>
      <c r="R185" s="39"/>
      <c r="S185" s="39"/>
      <c r="T185" s="39"/>
      <c r="U185" s="39"/>
      <c r="V185" s="39"/>
      <c r="W185" s="39"/>
      <c r="X185" s="40"/>
    </row>
    <row r="186" spans="4:24" ht="56.25" customHeight="1" x14ac:dyDescent="0.3">
      <c r="G186" s="1" t="s">
        <v>161</v>
      </c>
      <c r="H186" s="38"/>
      <c r="I186" s="39"/>
      <c r="J186" s="39"/>
      <c r="K186" s="39"/>
      <c r="L186" s="39"/>
      <c r="M186" s="39"/>
      <c r="N186" s="39"/>
      <c r="O186" s="39"/>
      <c r="P186" s="39"/>
      <c r="Q186" s="39"/>
      <c r="R186" s="39"/>
      <c r="S186" s="39"/>
      <c r="T186" s="39"/>
      <c r="U186" s="39"/>
      <c r="V186" s="39"/>
      <c r="W186" s="39"/>
      <c r="X186" s="40"/>
    </row>
    <row r="187" spans="4:24" ht="56.25" customHeight="1" x14ac:dyDescent="0.3">
      <c r="P187" s="39"/>
      <c r="Q187" s="39"/>
    </row>
  </sheetData>
  <mergeCells count="6">
    <mergeCell ref="G174:G175"/>
    <mergeCell ref="Y9:Z9"/>
    <mergeCell ref="Y10:Z10"/>
    <mergeCell ref="Y11:Z11"/>
    <mergeCell ref="Y12:Z12"/>
    <mergeCell ref="G150:G151"/>
  </mergeCells>
  <pageMargins left="0.19685039370078741" right="0.44" top="0.9" bottom="0.39" header="0.19685039370078741" footer="0.15748031496062992"/>
  <pageSetup scale="90" orientation="landscape" r:id="rId1"/>
  <headerFooter>
    <oddHeader xml:space="preserve">&amp;CUNED
VICERRECTORÍA DE PLANIFICACIÓN
PROVAGARI
&amp;"-,Negrita"ESTRUCTURA DE RIESGOS&amp;"-,Normal"
</oddHead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201"/>
  <sheetViews>
    <sheetView workbookViewId="0">
      <selection activeCell="C2" sqref="C2"/>
    </sheetView>
  </sheetViews>
  <sheetFormatPr baseColWidth="10" defaultColWidth="11.44140625" defaultRowHeight="10.199999999999999" x14ac:dyDescent="0.2"/>
  <cols>
    <col min="1" max="1" width="9" style="256" customWidth="1"/>
    <col min="2" max="2" width="81.6640625" style="257" customWidth="1"/>
    <col min="3" max="3" width="15.33203125" style="257" customWidth="1"/>
    <col min="4" max="4" width="27.6640625" style="256" bestFit="1" customWidth="1"/>
    <col min="5" max="16384" width="11.44140625" style="256"/>
  </cols>
  <sheetData>
    <row r="1" spans="1:12" x14ac:dyDescent="0.2">
      <c r="A1" s="256" t="s">
        <v>583</v>
      </c>
      <c r="C1" s="256" t="s">
        <v>874</v>
      </c>
      <c r="D1" s="256" t="s">
        <v>761</v>
      </c>
    </row>
    <row r="2" spans="1:12" x14ac:dyDescent="0.2">
      <c r="A2" s="256" t="s">
        <v>762</v>
      </c>
      <c r="C2" s="258" t="s">
        <v>795</v>
      </c>
      <c r="D2" s="258" t="s">
        <v>795</v>
      </c>
      <c r="E2" s="258" t="s">
        <v>603</v>
      </c>
      <c r="F2" s="258" t="s">
        <v>620</v>
      </c>
      <c r="G2" s="258" t="s">
        <v>635</v>
      </c>
      <c r="H2" s="258" t="s">
        <v>694</v>
      </c>
      <c r="I2" s="258" t="s">
        <v>719</v>
      </c>
      <c r="J2" s="258" t="s">
        <v>734</v>
      </c>
      <c r="K2" s="258" t="s">
        <v>742</v>
      </c>
      <c r="L2" s="258" t="s">
        <v>757</v>
      </c>
    </row>
    <row r="3" spans="1:12" x14ac:dyDescent="0.2">
      <c r="A3" s="256">
        <v>10100</v>
      </c>
      <c r="B3" s="257" t="s">
        <v>584</v>
      </c>
      <c r="C3" s="258" t="s">
        <v>603</v>
      </c>
      <c r="D3" s="258" t="s">
        <v>870</v>
      </c>
      <c r="E3" s="258" t="s">
        <v>766</v>
      </c>
      <c r="F3" s="258" t="s">
        <v>768</v>
      </c>
      <c r="G3" s="258" t="s">
        <v>771</v>
      </c>
      <c r="H3" s="258" t="s">
        <v>777</v>
      </c>
      <c r="I3" s="258" t="s">
        <v>779</v>
      </c>
      <c r="J3" s="258" t="s">
        <v>781</v>
      </c>
      <c r="K3" s="258" t="s">
        <v>784</v>
      </c>
      <c r="L3" s="258" t="s">
        <v>786</v>
      </c>
    </row>
    <row r="4" spans="1:12" x14ac:dyDescent="0.2">
      <c r="A4" s="256">
        <v>10102</v>
      </c>
      <c r="B4" s="257" t="s">
        <v>585</v>
      </c>
      <c r="C4" s="258" t="s">
        <v>620</v>
      </c>
      <c r="D4" s="258" t="s">
        <v>871</v>
      </c>
      <c r="E4" s="258" t="s">
        <v>767</v>
      </c>
      <c r="F4" s="258" t="s">
        <v>769</v>
      </c>
      <c r="G4" s="258" t="s">
        <v>772</v>
      </c>
      <c r="H4" s="258" t="s">
        <v>778</v>
      </c>
      <c r="I4" s="258" t="s">
        <v>780</v>
      </c>
      <c r="J4" s="258" t="s">
        <v>782</v>
      </c>
      <c r="K4" s="258" t="s">
        <v>785</v>
      </c>
      <c r="L4" s="258" t="s">
        <v>787</v>
      </c>
    </row>
    <row r="5" spans="1:12" x14ac:dyDescent="0.2">
      <c r="A5" s="256">
        <v>10104</v>
      </c>
      <c r="B5" s="257" t="s">
        <v>586</v>
      </c>
      <c r="C5" s="258" t="s">
        <v>635</v>
      </c>
      <c r="D5" s="258" t="s">
        <v>872</v>
      </c>
      <c r="E5" s="258"/>
      <c r="F5" s="258" t="s">
        <v>770</v>
      </c>
      <c r="G5" s="258" t="s">
        <v>773</v>
      </c>
      <c r="H5" s="258"/>
      <c r="I5" s="258"/>
      <c r="J5" s="258" t="s">
        <v>783</v>
      </c>
      <c r="K5" s="258"/>
      <c r="L5" s="258"/>
    </row>
    <row r="6" spans="1:12" x14ac:dyDescent="0.2">
      <c r="A6" s="256">
        <v>10108</v>
      </c>
      <c r="B6" s="257" t="s">
        <v>587</v>
      </c>
      <c r="C6" s="258" t="s">
        <v>694</v>
      </c>
      <c r="D6" s="258" t="s">
        <v>873</v>
      </c>
      <c r="E6" s="258"/>
      <c r="F6" s="258"/>
      <c r="G6" s="258" t="s">
        <v>774</v>
      </c>
      <c r="H6" s="258"/>
      <c r="I6" s="258"/>
      <c r="J6" s="258"/>
      <c r="K6" s="258"/>
      <c r="L6" s="258"/>
    </row>
    <row r="7" spans="1:12" x14ac:dyDescent="0.2">
      <c r="A7" s="256">
        <v>10109</v>
      </c>
      <c r="B7" s="257" t="s">
        <v>588</v>
      </c>
      <c r="C7" s="258" t="s">
        <v>719</v>
      </c>
      <c r="D7" s="258"/>
      <c r="E7" s="258"/>
      <c r="F7" s="258"/>
      <c r="G7" s="258" t="s">
        <v>775</v>
      </c>
      <c r="H7" s="258"/>
      <c r="I7" s="258"/>
      <c r="J7" s="258"/>
      <c r="K7" s="258"/>
      <c r="L7" s="258"/>
    </row>
    <row r="8" spans="1:12" x14ac:dyDescent="0.2">
      <c r="A8" s="256">
        <v>10110</v>
      </c>
      <c r="B8" s="257" t="s">
        <v>589</v>
      </c>
      <c r="C8" s="258" t="s">
        <v>734</v>
      </c>
      <c r="D8" s="258"/>
      <c r="E8" s="258"/>
      <c r="F8" s="258"/>
      <c r="G8" s="258" t="s">
        <v>776</v>
      </c>
      <c r="H8" s="258"/>
      <c r="I8" s="258"/>
      <c r="J8" s="258"/>
      <c r="K8" s="258"/>
      <c r="L8" s="258"/>
    </row>
    <row r="9" spans="1:12" x14ac:dyDescent="0.2">
      <c r="A9" s="256">
        <v>10111</v>
      </c>
      <c r="B9" s="257" t="s">
        <v>590</v>
      </c>
      <c r="C9" s="258" t="s">
        <v>742</v>
      </c>
    </row>
    <row r="10" spans="1:12" x14ac:dyDescent="0.2">
      <c r="A10" s="256">
        <v>10113</v>
      </c>
      <c r="B10" s="257" t="s">
        <v>591</v>
      </c>
      <c r="C10" s="258" t="s">
        <v>757</v>
      </c>
    </row>
    <row r="11" spans="1:12" x14ac:dyDescent="0.2">
      <c r="A11" s="256">
        <v>10115</v>
      </c>
      <c r="B11" s="257" t="s">
        <v>592</v>
      </c>
    </row>
    <row r="12" spans="1:12" x14ac:dyDescent="0.2">
      <c r="A12" s="256">
        <v>10116</v>
      </c>
      <c r="B12" s="257" t="s">
        <v>593</v>
      </c>
    </row>
    <row r="13" spans="1:12" x14ac:dyDescent="0.2">
      <c r="A13" s="256" t="s">
        <v>763</v>
      </c>
    </row>
    <row r="14" spans="1:12" x14ac:dyDescent="0.2">
      <c r="A14" s="256">
        <v>10212</v>
      </c>
      <c r="B14" s="257" t="s">
        <v>594</v>
      </c>
    </row>
    <row r="15" spans="1:12" x14ac:dyDescent="0.2">
      <c r="A15" s="256">
        <v>10214</v>
      </c>
      <c r="B15" s="257" t="s">
        <v>595</v>
      </c>
    </row>
    <row r="16" spans="1:12" x14ac:dyDescent="0.2">
      <c r="A16" s="256">
        <v>10215</v>
      </c>
      <c r="B16" s="257" t="s">
        <v>596</v>
      </c>
    </row>
    <row r="17" spans="1:2" x14ac:dyDescent="0.2">
      <c r="A17" s="256">
        <v>10216</v>
      </c>
      <c r="B17" s="257" t="s">
        <v>597</v>
      </c>
    </row>
    <row r="18" spans="1:2" x14ac:dyDescent="0.2">
      <c r="A18" s="256">
        <v>10217</v>
      </c>
      <c r="B18" s="257" t="s">
        <v>598</v>
      </c>
    </row>
    <row r="19" spans="1:2" x14ac:dyDescent="0.2">
      <c r="A19" s="256">
        <v>10218</v>
      </c>
      <c r="B19" s="257" t="s">
        <v>599</v>
      </c>
    </row>
    <row r="20" spans="1:2" x14ac:dyDescent="0.2">
      <c r="A20" s="256">
        <v>10219</v>
      </c>
      <c r="B20" s="257" t="s">
        <v>600</v>
      </c>
    </row>
    <row r="21" spans="1:2" x14ac:dyDescent="0.2">
      <c r="A21" s="256" t="s">
        <v>764</v>
      </c>
    </row>
    <row r="22" spans="1:2" x14ac:dyDescent="0.2">
      <c r="A22" s="256">
        <v>10317</v>
      </c>
      <c r="B22" s="257" t="s">
        <v>601</v>
      </c>
    </row>
    <row r="23" spans="1:2" x14ac:dyDescent="0.2">
      <c r="A23" s="256" t="s">
        <v>765</v>
      </c>
    </row>
    <row r="24" spans="1:2" x14ac:dyDescent="0.2">
      <c r="A24" s="256">
        <v>10701</v>
      </c>
      <c r="B24" s="257" t="s">
        <v>602</v>
      </c>
    </row>
    <row r="25" spans="1:2" x14ac:dyDescent="0.2">
      <c r="A25" s="256" t="s">
        <v>603</v>
      </c>
    </row>
    <row r="26" spans="1:2" x14ac:dyDescent="0.2">
      <c r="A26" s="256" t="s">
        <v>766</v>
      </c>
    </row>
    <row r="27" spans="1:2" x14ac:dyDescent="0.2">
      <c r="B27" s="257" t="s">
        <v>604</v>
      </c>
    </row>
    <row r="28" spans="1:2" x14ac:dyDescent="0.2">
      <c r="B28" s="257" t="s">
        <v>605</v>
      </c>
    </row>
    <row r="29" spans="1:2" x14ac:dyDescent="0.2">
      <c r="B29" s="257" t="s">
        <v>606</v>
      </c>
    </row>
    <row r="30" spans="1:2" x14ac:dyDescent="0.2">
      <c r="B30" s="257" t="s">
        <v>607</v>
      </c>
    </row>
    <row r="31" spans="1:2" x14ac:dyDescent="0.2">
      <c r="B31" s="257" t="s">
        <v>608</v>
      </c>
    </row>
    <row r="32" spans="1:2" x14ac:dyDescent="0.2">
      <c r="B32" s="257" t="s">
        <v>609</v>
      </c>
    </row>
    <row r="33" spans="1:2" x14ac:dyDescent="0.2">
      <c r="B33" s="257" t="s">
        <v>610</v>
      </c>
    </row>
    <row r="34" spans="1:2" x14ac:dyDescent="0.2">
      <c r="B34" s="257" t="s">
        <v>611</v>
      </c>
    </row>
    <row r="35" spans="1:2" x14ac:dyDescent="0.2">
      <c r="B35" s="257" t="s">
        <v>612</v>
      </c>
    </row>
    <row r="36" spans="1:2" x14ac:dyDescent="0.2">
      <c r="B36" s="257" t="s">
        <v>613</v>
      </c>
    </row>
    <row r="37" spans="1:2" x14ac:dyDescent="0.2">
      <c r="B37" s="257" t="s">
        <v>614</v>
      </c>
    </row>
    <row r="38" spans="1:2" x14ac:dyDescent="0.2">
      <c r="B38" s="257" t="s">
        <v>615</v>
      </c>
    </row>
    <row r="39" spans="1:2" x14ac:dyDescent="0.2">
      <c r="A39" s="256" t="s">
        <v>767</v>
      </c>
    </row>
    <row r="40" spans="1:2" x14ac:dyDescent="0.2">
      <c r="B40" s="257" t="s">
        <v>616</v>
      </c>
    </row>
    <row r="41" spans="1:2" x14ac:dyDescent="0.2">
      <c r="B41" s="257" t="s">
        <v>617</v>
      </c>
    </row>
    <row r="42" spans="1:2" x14ac:dyDescent="0.2">
      <c r="B42" s="257" t="s">
        <v>618</v>
      </c>
    </row>
    <row r="43" spans="1:2" x14ac:dyDescent="0.2">
      <c r="B43" s="257" t="s">
        <v>619</v>
      </c>
    </row>
    <row r="44" spans="1:2" x14ac:dyDescent="0.2">
      <c r="A44" s="256" t="s">
        <v>620</v>
      </c>
    </row>
    <row r="45" spans="1:2" x14ac:dyDescent="0.2">
      <c r="A45" s="256" t="s">
        <v>768</v>
      </c>
    </row>
    <row r="46" spans="1:2" x14ac:dyDescent="0.2">
      <c r="B46" s="257" t="s">
        <v>621</v>
      </c>
    </row>
    <row r="47" spans="1:2" x14ac:dyDescent="0.2">
      <c r="B47" s="257" t="s">
        <v>622</v>
      </c>
    </row>
    <row r="48" spans="1:2" x14ac:dyDescent="0.2">
      <c r="B48" s="257" t="s">
        <v>623</v>
      </c>
    </row>
    <row r="49" spans="1:2" x14ac:dyDescent="0.2">
      <c r="B49" s="257" t="s">
        <v>624</v>
      </c>
    </row>
    <row r="50" spans="1:2" x14ac:dyDescent="0.2">
      <c r="B50" s="257" t="s">
        <v>625</v>
      </c>
    </row>
    <row r="51" spans="1:2" x14ac:dyDescent="0.2">
      <c r="B51" s="257" t="s">
        <v>626</v>
      </c>
    </row>
    <row r="52" spans="1:2" x14ac:dyDescent="0.2">
      <c r="A52" s="256" t="s">
        <v>769</v>
      </c>
    </row>
    <row r="53" spans="1:2" x14ac:dyDescent="0.2">
      <c r="B53" s="257" t="s">
        <v>627</v>
      </c>
    </row>
    <row r="54" spans="1:2" x14ac:dyDescent="0.2">
      <c r="A54" s="256" t="s">
        <v>770</v>
      </c>
    </row>
    <row r="55" spans="1:2" x14ac:dyDescent="0.2">
      <c r="B55" s="257" t="s">
        <v>628</v>
      </c>
    </row>
    <row r="56" spans="1:2" x14ac:dyDescent="0.2">
      <c r="B56" s="257" t="s">
        <v>629</v>
      </c>
    </row>
    <row r="57" spans="1:2" x14ac:dyDescent="0.2">
      <c r="B57" s="257" t="s">
        <v>630</v>
      </c>
    </row>
    <row r="58" spans="1:2" x14ac:dyDescent="0.2">
      <c r="B58" s="257" t="s">
        <v>631</v>
      </c>
    </row>
    <row r="59" spans="1:2" x14ac:dyDescent="0.2">
      <c r="B59" s="257" t="s">
        <v>632</v>
      </c>
    </row>
    <row r="60" spans="1:2" x14ac:dyDescent="0.2">
      <c r="B60" s="257" t="s">
        <v>633</v>
      </c>
    </row>
    <row r="61" spans="1:2" x14ac:dyDescent="0.2">
      <c r="B61" s="257" t="s">
        <v>634</v>
      </c>
    </row>
    <row r="62" spans="1:2" x14ac:dyDescent="0.2">
      <c r="A62" s="256" t="s">
        <v>635</v>
      </c>
    </row>
    <row r="63" spans="1:2" x14ac:dyDescent="0.2">
      <c r="A63" s="256" t="s">
        <v>771</v>
      </c>
    </row>
    <row r="64" spans="1:2" x14ac:dyDescent="0.2">
      <c r="B64" s="257" t="s">
        <v>636</v>
      </c>
    </row>
    <row r="65" spans="1:2" x14ac:dyDescent="0.2">
      <c r="B65" s="257" t="s">
        <v>637</v>
      </c>
    </row>
    <row r="66" spans="1:2" x14ac:dyDescent="0.2">
      <c r="B66" s="257" t="s">
        <v>638</v>
      </c>
    </row>
    <row r="67" spans="1:2" x14ac:dyDescent="0.2">
      <c r="B67" s="257" t="s">
        <v>639</v>
      </c>
    </row>
    <row r="68" spans="1:2" x14ac:dyDescent="0.2">
      <c r="B68" s="257" t="s">
        <v>640</v>
      </c>
    </row>
    <row r="69" spans="1:2" x14ac:dyDescent="0.2">
      <c r="B69" s="257" t="s">
        <v>641</v>
      </c>
    </row>
    <row r="70" spans="1:2" x14ac:dyDescent="0.2">
      <c r="B70" s="257" t="s">
        <v>642</v>
      </c>
    </row>
    <row r="71" spans="1:2" x14ac:dyDescent="0.2">
      <c r="B71" s="257" t="s">
        <v>643</v>
      </c>
    </row>
    <row r="72" spans="1:2" x14ac:dyDescent="0.2">
      <c r="B72" s="257" t="s">
        <v>644</v>
      </c>
    </row>
    <row r="73" spans="1:2" x14ac:dyDescent="0.2">
      <c r="A73" s="256" t="s">
        <v>772</v>
      </c>
    </row>
    <row r="74" spans="1:2" x14ac:dyDescent="0.2">
      <c r="B74" s="257" t="s">
        <v>645</v>
      </c>
    </row>
    <row r="75" spans="1:2" x14ac:dyDescent="0.2">
      <c r="B75" s="257" t="s">
        <v>646</v>
      </c>
    </row>
    <row r="76" spans="1:2" x14ac:dyDescent="0.2">
      <c r="B76" s="257" t="s">
        <v>647</v>
      </c>
    </row>
    <row r="77" spans="1:2" x14ac:dyDescent="0.2">
      <c r="B77" s="257" t="s">
        <v>648</v>
      </c>
    </row>
    <row r="78" spans="1:2" x14ac:dyDescent="0.2">
      <c r="B78" s="257" t="s">
        <v>649</v>
      </c>
    </row>
    <row r="79" spans="1:2" x14ac:dyDescent="0.2">
      <c r="B79" s="257" t="s">
        <v>756</v>
      </c>
    </row>
    <row r="80" spans="1:2" x14ac:dyDescent="0.2">
      <c r="B80" s="257" t="s">
        <v>650</v>
      </c>
    </row>
    <row r="81" spans="1:2" x14ac:dyDescent="0.2">
      <c r="A81" s="256" t="s">
        <v>773</v>
      </c>
    </row>
    <row r="82" spans="1:2" x14ac:dyDescent="0.2">
      <c r="B82" s="257" t="s">
        <v>651</v>
      </c>
    </row>
    <row r="83" spans="1:2" x14ac:dyDescent="0.2">
      <c r="A83" s="256" t="s">
        <v>774</v>
      </c>
    </row>
    <row r="84" spans="1:2" x14ac:dyDescent="0.2">
      <c r="B84" s="257" t="s">
        <v>652</v>
      </c>
    </row>
    <row r="85" spans="1:2" x14ac:dyDescent="0.2">
      <c r="B85" s="257" t="s">
        <v>653</v>
      </c>
    </row>
    <row r="86" spans="1:2" x14ac:dyDescent="0.2">
      <c r="B86" s="257" t="s">
        <v>654</v>
      </c>
    </row>
    <row r="87" spans="1:2" x14ac:dyDescent="0.2">
      <c r="B87" s="257" t="s">
        <v>655</v>
      </c>
    </row>
    <row r="88" spans="1:2" x14ac:dyDescent="0.2">
      <c r="B88" s="257" t="s">
        <v>656</v>
      </c>
    </row>
    <row r="89" spans="1:2" x14ac:dyDescent="0.2">
      <c r="B89" s="257" t="s">
        <v>657</v>
      </c>
    </row>
    <row r="90" spans="1:2" x14ac:dyDescent="0.2">
      <c r="B90" s="257" t="s">
        <v>658</v>
      </c>
    </row>
    <row r="91" spans="1:2" x14ac:dyDescent="0.2">
      <c r="B91" s="257" t="s">
        <v>659</v>
      </c>
    </row>
    <row r="92" spans="1:2" x14ac:dyDescent="0.2">
      <c r="B92" s="257" t="s">
        <v>660</v>
      </c>
    </row>
    <row r="93" spans="1:2" x14ac:dyDescent="0.2">
      <c r="B93" s="257" t="s">
        <v>661</v>
      </c>
    </row>
    <row r="94" spans="1:2" x14ac:dyDescent="0.2">
      <c r="B94" s="257" t="s">
        <v>662</v>
      </c>
    </row>
    <row r="95" spans="1:2" x14ac:dyDescent="0.2">
      <c r="B95" s="257" t="s">
        <v>663</v>
      </c>
    </row>
    <row r="96" spans="1:2" x14ac:dyDescent="0.2">
      <c r="B96" s="257" t="s">
        <v>664</v>
      </c>
    </row>
    <row r="97" spans="2:2" x14ac:dyDescent="0.2">
      <c r="B97" s="257" t="s">
        <v>665</v>
      </c>
    </row>
    <row r="98" spans="2:2" x14ac:dyDescent="0.2">
      <c r="B98" s="257" t="s">
        <v>666</v>
      </c>
    </row>
    <row r="99" spans="2:2" x14ac:dyDescent="0.2">
      <c r="B99" s="257" t="s">
        <v>667</v>
      </c>
    </row>
    <row r="100" spans="2:2" x14ac:dyDescent="0.2">
      <c r="B100" s="257" t="s">
        <v>668</v>
      </c>
    </row>
    <row r="101" spans="2:2" x14ac:dyDescent="0.2">
      <c r="B101" s="257" t="s">
        <v>669</v>
      </c>
    </row>
    <row r="102" spans="2:2" x14ac:dyDescent="0.2">
      <c r="B102" s="257" t="s">
        <v>670</v>
      </c>
    </row>
    <row r="103" spans="2:2" x14ac:dyDescent="0.2">
      <c r="B103" s="257" t="s">
        <v>671</v>
      </c>
    </row>
    <row r="104" spans="2:2" x14ac:dyDescent="0.2">
      <c r="B104" s="257" t="s">
        <v>672</v>
      </c>
    </row>
    <row r="105" spans="2:2" x14ac:dyDescent="0.2">
      <c r="B105" s="257" t="s">
        <v>673</v>
      </c>
    </row>
    <row r="106" spans="2:2" x14ac:dyDescent="0.2">
      <c r="B106" s="257" t="s">
        <v>674</v>
      </c>
    </row>
    <row r="107" spans="2:2" x14ac:dyDescent="0.2">
      <c r="B107" s="257" t="s">
        <v>675</v>
      </c>
    </row>
    <row r="108" spans="2:2" x14ac:dyDescent="0.2">
      <c r="B108" s="257" t="s">
        <v>676</v>
      </c>
    </row>
    <row r="109" spans="2:2" x14ac:dyDescent="0.2">
      <c r="B109" s="257" t="s">
        <v>677</v>
      </c>
    </row>
    <row r="110" spans="2:2" x14ac:dyDescent="0.2">
      <c r="B110" s="257" t="s">
        <v>678</v>
      </c>
    </row>
    <row r="111" spans="2:2" x14ac:dyDescent="0.2">
      <c r="B111" s="257" t="s">
        <v>612</v>
      </c>
    </row>
    <row r="112" spans="2:2" x14ac:dyDescent="0.2">
      <c r="B112" s="257" t="s">
        <v>679</v>
      </c>
    </row>
    <row r="113" spans="1:2" x14ac:dyDescent="0.2">
      <c r="B113" s="257" t="s">
        <v>680</v>
      </c>
    </row>
    <row r="114" spans="1:2" x14ac:dyDescent="0.2">
      <c r="B114" s="257" t="s">
        <v>681</v>
      </c>
    </row>
    <row r="115" spans="1:2" x14ac:dyDescent="0.2">
      <c r="B115" s="257" t="s">
        <v>682</v>
      </c>
    </row>
    <row r="116" spans="1:2" x14ac:dyDescent="0.2">
      <c r="B116" s="257" t="s">
        <v>683</v>
      </c>
    </row>
    <row r="117" spans="1:2" x14ac:dyDescent="0.2">
      <c r="B117" s="257" t="s">
        <v>684</v>
      </c>
    </row>
    <row r="118" spans="1:2" x14ac:dyDescent="0.2">
      <c r="B118" s="257" t="s">
        <v>685</v>
      </c>
    </row>
    <row r="119" spans="1:2" x14ac:dyDescent="0.2">
      <c r="B119" s="257" t="s">
        <v>686</v>
      </c>
    </row>
    <row r="120" spans="1:2" x14ac:dyDescent="0.2">
      <c r="B120" s="257" t="s">
        <v>687</v>
      </c>
    </row>
    <row r="121" spans="1:2" x14ac:dyDescent="0.2">
      <c r="B121" s="257" t="s">
        <v>688</v>
      </c>
    </row>
    <row r="122" spans="1:2" x14ac:dyDescent="0.2">
      <c r="A122" s="256" t="s">
        <v>775</v>
      </c>
    </row>
    <row r="123" spans="1:2" ht="20.399999999999999" x14ac:dyDescent="0.2">
      <c r="B123" s="257" t="s">
        <v>689</v>
      </c>
    </row>
    <row r="124" spans="1:2" x14ac:dyDescent="0.2">
      <c r="B124" s="257" t="s">
        <v>690</v>
      </c>
    </row>
    <row r="125" spans="1:2" x14ac:dyDescent="0.2">
      <c r="B125" s="257" t="s">
        <v>691</v>
      </c>
    </row>
    <row r="126" spans="1:2" ht="20.399999999999999" x14ac:dyDescent="0.2">
      <c r="B126" s="257" t="s">
        <v>692</v>
      </c>
    </row>
    <row r="127" spans="1:2" x14ac:dyDescent="0.2">
      <c r="A127" s="256" t="s">
        <v>776</v>
      </c>
    </row>
    <row r="128" spans="1:2" x14ac:dyDescent="0.2">
      <c r="B128" s="257" t="s">
        <v>693</v>
      </c>
    </row>
    <row r="129" spans="1:2" x14ac:dyDescent="0.2">
      <c r="A129" s="256" t="s">
        <v>694</v>
      </c>
    </row>
    <row r="130" spans="1:2" x14ac:dyDescent="0.2">
      <c r="A130" s="256" t="s">
        <v>777</v>
      </c>
    </row>
    <row r="131" spans="1:2" x14ac:dyDescent="0.2">
      <c r="B131" s="257" t="s">
        <v>695</v>
      </c>
    </row>
    <row r="132" spans="1:2" x14ac:dyDescent="0.2">
      <c r="B132" s="257" t="s">
        <v>696</v>
      </c>
    </row>
    <row r="133" spans="1:2" x14ac:dyDescent="0.2">
      <c r="B133" s="257" t="s">
        <v>697</v>
      </c>
    </row>
    <row r="134" spans="1:2" x14ac:dyDescent="0.2">
      <c r="B134" s="257" t="s">
        <v>698</v>
      </c>
    </row>
    <row r="135" spans="1:2" x14ac:dyDescent="0.2">
      <c r="B135" s="257" t="s">
        <v>699</v>
      </c>
    </row>
    <row r="136" spans="1:2" x14ac:dyDescent="0.2">
      <c r="B136" s="257" t="s">
        <v>700</v>
      </c>
    </row>
    <row r="137" spans="1:2" x14ac:dyDescent="0.2">
      <c r="B137" s="257" t="s">
        <v>701</v>
      </c>
    </row>
    <row r="138" spans="1:2" x14ac:dyDescent="0.2">
      <c r="B138" s="257" t="s">
        <v>702</v>
      </c>
    </row>
    <row r="139" spans="1:2" x14ac:dyDescent="0.2">
      <c r="A139" s="256" t="s">
        <v>778</v>
      </c>
    </row>
    <row r="140" spans="1:2" x14ac:dyDescent="0.2">
      <c r="B140" s="257" t="s">
        <v>703</v>
      </c>
    </row>
    <row r="141" spans="1:2" x14ac:dyDescent="0.2">
      <c r="B141" s="257" t="s">
        <v>704</v>
      </c>
    </row>
    <row r="142" spans="1:2" x14ac:dyDescent="0.2">
      <c r="B142" s="257" t="s">
        <v>705</v>
      </c>
    </row>
    <row r="143" spans="1:2" x14ac:dyDescent="0.2">
      <c r="B143" s="257" t="s">
        <v>706</v>
      </c>
    </row>
    <row r="144" spans="1:2" x14ac:dyDescent="0.2">
      <c r="B144" s="257" t="s">
        <v>707</v>
      </c>
    </row>
    <row r="145" spans="1:2" x14ac:dyDescent="0.2">
      <c r="B145" s="257" t="s">
        <v>708</v>
      </c>
    </row>
    <row r="146" spans="1:2" x14ac:dyDescent="0.2">
      <c r="B146" s="257" t="s">
        <v>709</v>
      </c>
    </row>
    <row r="147" spans="1:2" x14ac:dyDescent="0.2">
      <c r="B147" s="257" t="s">
        <v>710</v>
      </c>
    </row>
    <row r="148" spans="1:2" x14ac:dyDescent="0.2">
      <c r="B148" s="257" t="s">
        <v>711</v>
      </c>
    </row>
    <row r="149" spans="1:2" ht="20.399999999999999" x14ac:dyDescent="0.2">
      <c r="B149" s="257" t="s">
        <v>712</v>
      </c>
    </row>
    <row r="150" spans="1:2" ht="20.399999999999999" x14ac:dyDescent="0.2">
      <c r="B150" s="257" t="s">
        <v>713</v>
      </c>
    </row>
    <row r="151" spans="1:2" x14ac:dyDescent="0.2">
      <c r="B151" s="257" t="s">
        <v>714</v>
      </c>
    </row>
    <row r="152" spans="1:2" ht="20.399999999999999" x14ac:dyDescent="0.2">
      <c r="B152" s="257" t="s">
        <v>715</v>
      </c>
    </row>
    <row r="153" spans="1:2" x14ac:dyDescent="0.2">
      <c r="B153" s="257" t="s">
        <v>716</v>
      </c>
    </row>
    <row r="154" spans="1:2" x14ac:dyDescent="0.2">
      <c r="B154" s="257" t="s">
        <v>717</v>
      </c>
    </row>
    <row r="155" spans="1:2" x14ac:dyDescent="0.2">
      <c r="B155" s="257" t="s">
        <v>718</v>
      </c>
    </row>
    <row r="156" spans="1:2" x14ac:dyDescent="0.2">
      <c r="A156" s="256" t="s">
        <v>719</v>
      </c>
    </row>
    <row r="157" spans="1:2" x14ac:dyDescent="0.2">
      <c r="A157" s="256" t="s">
        <v>779</v>
      </c>
    </row>
    <row r="158" spans="1:2" x14ac:dyDescent="0.2">
      <c r="B158" s="257" t="s">
        <v>720</v>
      </c>
    </row>
    <row r="159" spans="1:2" x14ac:dyDescent="0.2">
      <c r="B159" s="257" t="s">
        <v>721</v>
      </c>
    </row>
    <row r="160" spans="1:2" x14ac:dyDescent="0.2">
      <c r="B160" s="257" t="s">
        <v>722</v>
      </c>
    </row>
    <row r="161" spans="1:2" x14ac:dyDescent="0.2">
      <c r="A161" s="256" t="s">
        <v>780</v>
      </c>
    </row>
    <row r="162" spans="1:2" ht="20.399999999999999" x14ac:dyDescent="0.2">
      <c r="B162" s="257" t="s">
        <v>723</v>
      </c>
    </row>
    <row r="163" spans="1:2" ht="20.399999999999999" x14ac:dyDescent="0.2">
      <c r="B163" s="257" t="s">
        <v>724</v>
      </c>
    </row>
    <row r="164" spans="1:2" x14ac:dyDescent="0.2">
      <c r="B164" s="257" t="s">
        <v>725</v>
      </c>
    </row>
    <row r="165" spans="1:2" x14ac:dyDescent="0.2">
      <c r="B165" s="257" t="s">
        <v>726</v>
      </c>
    </row>
    <row r="166" spans="1:2" x14ac:dyDescent="0.2">
      <c r="B166" s="257" t="s">
        <v>727</v>
      </c>
    </row>
    <row r="167" spans="1:2" ht="20.399999999999999" x14ac:dyDescent="0.2">
      <c r="B167" s="257" t="s">
        <v>728</v>
      </c>
    </row>
    <row r="168" spans="1:2" ht="20.399999999999999" x14ac:dyDescent="0.2">
      <c r="B168" s="257" t="s">
        <v>729</v>
      </c>
    </row>
    <row r="169" spans="1:2" ht="20.399999999999999" x14ac:dyDescent="0.2">
      <c r="B169" s="257" t="s">
        <v>730</v>
      </c>
    </row>
    <row r="170" spans="1:2" ht="20.399999999999999" x14ac:dyDescent="0.2">
      <c r="B170" s="257" t="s">
        <v>731</v>
      </c>
    </row>
    <row r="171" spans="1:2" ht="20.399999999999999" x14ac:dyDescent="0.2">
      <c r="B171" s="257" t="s">
        <v>732</v>
      </c>
    </row>
    <row r="172" spans="1:2" x14ac:dyDescent="0.2">
      <c r="B172" s="257" t="s">
        <v>733</v>
      </c>
    </row>
    <row r="173" spans="1:2" x14ac:dyDescent="0.2">
      <c r="A173" s="256" t="s">
        <v>734</v>
      </c>
    </row>
    <row r="174" spans="1:2" x14ac:dyDescent="0.2">
      <c r="A174" s="256" t="s">
        <v>781</v>
      </c>
    </row>
    <row r="175" spans="1:2" x14ac:dyDescent="0.2">
      <c r="B175" s="257" t="s">
        <v>735</v>
      </c>
    </row>
    <row r="176" spans="1:2" x14ac:dyDescent="0.2">
      <c r="B176" s="257" t="s">
        <v>736</v>
      </c>
    </row>
    <row r="177" spans="1:2" x14ac:dyDescent="0.2">
      <c r="B177" s="257" t="s">
        <v>737</v>
      </c>
    </row>
    <row r="178" spans="1:2" x14ac:dyDescent="0.2">
      <c r="A178" s="256" t="s">
        <v>782</v>
      </c>
    </row>
    <row r="179" spans="1:2" x14ac:dyDescent="0.2">
      <c r="B179" s="257" t="s">
        <v>738</v>
      </c>
    </row>
    <row r="180" spans="1:2" x14ac:dyDescent="0.2">
      <c r="B180" s="257" t="s">
        <v>739</v>
      </c>
    </row>
    <row r="181" spans="1:2" x14ac:dyDescent="0.2">
      <c r="A181" s="256" t="s">
        <v>783</v>
      </c>
    </row>
    <row r="182" spans="1:2" x14ac:dyDescent="0.2">
      <c r="B182" s="257" t="s">
        <v>740</v>
      </c>
    </row>
    <row r="183" spans="1:2" x14ac:dyDescent="0.2">
      <c r="B183" s="257" t="s">
        <v>741</v>
      </c>
    </row>
    <row r="184" spans="1:2" x14ac:dyDescent="0.2">
      <c r="A184" s="256" t="s">
        <v>742</v>
      </c>
    </row>
    <row r="185" spans="1:2" x14ac:dyDescent="0.2">
      <c r="A185" s="256" t="s">
        <v>784</v>
      </c>
    </row>
    <row r="186" spans="1:2" x14ac:dyDescent="0.2">
      <c r="B186" s="257" t="s">
        <v>743</v>
      </c>
    </row>
    <row r="187" spans="1:2" x14ac:dyDescent="0.2">
      <c r="A187" s="256" t="s">
        <v>785</v>
      </c>
    </row>
    <row r="188" spans="1:2" x14ac:dyDescent="0.2">
      <c r="B188" s="257" t="s">
        <v>744</v>
      </c>
    </row>
    <row r="189" spans="1:2" x14ac:dyDescent="0.2">
      <c r="A189" s="256" t="s">
        <v>745</v>
      </c>
    </row>
    <row r="190" spans="1:2" x14ac:dyDescent="0.2">
      <c r="A190" s="256" t="s">
        <v>786</v>
      </c>
    </row>
    <row r="191" spans="1:2" x14ac:dyDescent="0.2">
      <c r="B191" s="257" t="s">
        <v>746</v>
      </c>
    </row>
    <row r="192" spans="1:2" x14ac:dyDescent="0.2">
      <c r="A192" s="256" t="s">
        <v>787</v>
      </c>
    </row>
    <row r="193" spans="2:2" x14ac:dyDescent="0.2">
      <c r="B193" s="257" t="s">
        <v>747</v>
      </c>
    </row>
    <row r="194" spans="2:2" x14ac:dyDescent="0.2">
      <c r="B194" s="257" t="s">
        <v>748</v>
      </c>
    </row>
    <row r="195" spans="2:2" x14ac:dyDescent="0.2">
      <c r="B195" s="257" t="s">
        <v>749</v>
      </c>
    </row>
    <row r="196" spans="2:2" x14ac:dyDescent="0.2">
      <c r="B196" s="257" t="s">
        <v>750</v>
      </c>
    </row>
    <row r="197" spans="2:2" x14ac:dyDescent="0.2">
      <c r="B197" s="257" t="s">
        <v>751</v>
      </c>
    </row>
    <row r="198" spans="2:2" x14ac:dyDescent="0.2">
      <c r="B198" s="257" t="s">
        <v>752</v>
      </c>
    </row>
    <row r="199" spans="2:2" x14ac:dyDescent="0.2">
      <c r="B199" s="257" t="s">
        <v>753</v>
      </c>
    </row>
    <row r="200" spans="2:2" x14ac:dyDescent="0.2">
      <c r="B200" s="257" t="s">
        <v>754</v>
      </c>
    </row>
    <row r="201" spans="2:2" x14ac:dyDescent="0.2">
      <c r="B201" s="257" t="s">
        <v>755</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188"/>
  <sheetViews>
    <sheetView zoomScale="84" zoomScaleNormal="84" workbookViewId="0">
      <selection activeCell="E7" sqref="E7"/>
    </sheetView>
  </sheetViews>
  <sheetFormatPr baseColWidth="10" defaultColWidth="11.44140625" defaultRowHeight="56.25" customHeight="1" x14ac:dyDescent="0.3"/>
  <cols>
    <col min="1" max="3" width="25.88671875" style="22" customWidth="1"/>
    <col min="4" max="4" width="31" style="22" customWidth="1"/>
    <col min="5" max="13" width="25.88671875" style="22" customWidth="1"/>
    <col min="14" max="14" width="46.88671875" style="9" customWidth="1"/>
    <col min="15" max="15" width="72" style="9" customWidth="1"/>
    <col min="16" max="16" width="38.44140625" style="9" customWidth="1"/>
    <col min="17" max="17" width="64.88671875" style="9" customWidth="1"/>
    <col min="18" max="18" width="38.33203125" style="9" customWidth="1"/>
    <col min="19" max="19" width="38.33203125" style="22" customWidth="1"/>
    <col min="20" max="16384" width="11.44140625" style="9"/>
  </cols>
  <sheetData>
    <row r="1" spans="1:19" ht="56.25" customHeight="1" x14ac:dyDescent="0.3">
      <c r="A1" s="144" t="s">
        <v>387</v>
      </c>
      <c r="B1" s="144" t="s">
        <v>381</v>
      </c>
      <c r="C1" s="144" t="s">
        <v>534</v>
      </c>
      <c r="D1" s="144" t="s">
        <v>380</v>
      </c>
      <c r="E1" s="144" t="s">
        <v>382</v>
      </c>
      <c r="F1" s="144" t="s">
        <v>546</v>
      </c>
      <c r="G1" s="144" t="s">
        <v>383</v>
      </c>
      <c r="H1" s="144" t="s">
        <v>384</v>
      </c>
      <c r="I1" s="144" t="s">
        <v>385</v>
      </c>
      <c r="J1" s="144" t="s">
        <v>386</v>
      </c>
      <c r="K1" s="144" t="s">
        <v>577</v>
      </c>
      <c r="M1" s="29"/>
      <c r="N1" s="2" t="s">
        <v>0</v>
      </c>
      <c r="O1" s="2" t="s">
        <v>1</v>
      </c>
      <c r="P1" s="2"/>
      <c r="Q1" s="2" t="s">
        <v>1</v>
      </c>
      <c r="R1" s="2" t="s">
        <v>2</v>
      </c>
      <c r="S1" s="33"/>
    </row>
    <row r="2" spans="1:19" ht="92.25" customHeight="1" x14ac:dyDescent="0.3">
      <c r="A2" s="135" t="s">
        <v>516</v>
      </c>
      <c r="B2" s="146" t="s">
        <v>398</v>
      </c>
      <c r="C2" s="135" t="s">
        <v>527</v>
      </c>
      <c r="D2" s="135" t="s">
        <v>535</v>
      </c>
      <c r="E2" s="140" t="s">
        <v>392</v>
      </c>
      <c r="F2" s="140" t="s">
        <v>547</v>
      </c>
      <c r="G2" s="135" t="s">
        <v>558</v>
      </c>
      <c r="H2" s="135" t="s">
        <v>567</v>
      </c>
      <c r="I2" s="135" t="s">
        <v>582</v>
      </c>
      <c r="J2" s="135" t="s">
        <v>810</v>
      </c>
      <c r="K2" s="135" t="s">
        <v>812</v>
      </c>
      <c r="L2" s="9"/>
      <c r="M2" s="132"/>
      <c r="N2" s="23" t="s">
        <v>324</v>
      </c>
      <c r="P2" s="23"/>
      <c r="Q2" s="13" t="s">
        <v>3</v>
      </c>
      <c r="R2" s="121" t="s">
        <v>4</v>
      </c>
      <c r="S2" s="35"/>
    </row>
    <row r="3" spans="1:19" ht="56.25" customHeight="1" x14ac:dyDescent="0.3">
      <c r="A3" s="135" t="s">
        <v>517</v>
      </c>
      <c r="B3" s="135" t="s">
        <v>397</v>
      </c>
      <c r="C3" s="135"/>
      <c r="D3" s="135" t="s">
        <v>536</v>
      </c>
      <c r="E3" s="141" t="s">
        <v>393</v>
      </c>
      <c r="F3" s="141" t="s">
        <v>548</v>
      </c>
      <c r="G3" s="142"/>
      <c r="H3" s="143"/>
      <c r="I3" s="135" t="s">
        <v>570</v>
      </c>
      <c r="J3" s="142"/>
      <c r="K3" s="142"/>
      <c r="L3" s="9"/>
      <c r="M3" s="133"/>
      <c r="N3" s="32" t="s">
        <v>325</v>
      </c>
      <c r="P3" s="32"/>
      <c r="Q3" s="13" t="s">
        <v>3</v>
      </c>
      <c r="R3" s="121" t="s">
        <v>162</v>
      </c>
      <c r="S3" s="35"/>
    </row>
    <row r="4" spans="1:19" ht="56.25" customHeight="1" x14ac:dyDescent="0.3">
      <c r="A4" s="135" t="s">
        <v>518</v>
      </c>
      <c r="B4" s="135" t="s">
        <v>390</v>
      </c>
      <c r="C4" s="135"/>
      <c r="D4" s="135" t="s">
        <v>798</v>
      </c>
      <c r="E4" s="141" t="s">
        <v>394</v>
      </c>
      <c r="F4" s="141" t="s">
        <v>549</v>
      </c>
      <c r="G4" s="142"/>
      <c r="H4" s="143"/>
      <c r="I4" s="135" t="s">
        <v>571</v>
      </c>
      <c r="J4" s="142"/>
      <c r="K4" s="142"/>
      <c r="L4" s="9"/>
      <c r="M4" s="133"/>
      <c r="N4" s="32"/>
      <c r="P4" s="32"/>
      <c r="Q4" s="13"/>
      <c r="R4" s="137"/>
      <c r="S4" s="35"/>
    </row>
    <row r="5" spans="1:19" ht="56.25" customHeight="1" x14ac:dyDescent="0.3">
      <c r="A5" s="135" t="s">
        <v>519</v>
      </c>
      <c r="B5" s="135" t="s">
        <v>391</v>
      </c>
      <c r="C5" s="135"/>
      <c r="D5" s="135" t="s">
        <v>801</v>
      </c>
      <c r="E5" s="140" t="s">
        <v>395</v>
      </c>
      <c r="F5" s="140"/>
      <c r="G5" s="142"/>
      <c r="H5" s="143"/>
      <c r="I5" s="142" t="s">
        <v>809</v>
      </c>
      <c r="J5" s="142"/>
      <c r="K5" s="142"/>
      <c r="L5" s="9"/>
      <c r="M5" s="133"/>
      <c r="N5" s="32"/>
      <c r="P5" s="32"/>
      <c r="Q5" s="13"/>
      <c r="R5" s="137"/>
      <c r="S5" s="35"/>
    </row>
    <row r="6" spans="1:19" ht="56.25" customHeight="1" x14ac:dyDescent="0.3">
      <c r="A6" s="135"/>
      <c r="B6" s="147"/>
      <c r="C6" s="147"/>
      <c r="D6" s="135" t="s">
        <v>537</v>
      </c>
      <c r="E6" s="140" t="s">
        <v>894</v>
      </c>
      <c r="F6" s="140"/>
      <c r="G6" s="142"/>
      <c r="H6" s="143"/>
      <c r="I6" s="142"/>
      <c r="J6" s="142"/>
      <c r="K6" s="142"/>
      <c r="L6" s="9"/>
      <c r="M6" s="133"/>
      <c r="N6" s="32"/>
      <c r="P6" s="32"/>
      <c r="Q6" s="13"/>
      <c r="R6" s="137"/>
      <c r="S6" s="35"/>
    </row>
    <row r="7" spans="1:19" ht="56.25" customHeight="1" x14ac:dyDescent="0.3">
      <c r="A7" s="135"/>
      <c r="B7" s="146"/>
      <c r="C7" s="146"/>
      <c r="D7" s="135" t="s">
        <v>538</v>
      </c>
      <c r="E7" s="140"/>
      <c r="F7" s="140"/>
      <c r="G7" s="142"/>
      <c r="H7" s="135"/>
      <c r="I7" s="135"/>
      <c r="J7" s="135"/>
      <c r="K7" s="135"/>
      <c r="L7" s="62"/>
      <c r="M7" s="62"/>
      <c r="N7" s="13" t="s">
        <v>326</v>
      </c>
      <c r="P7" s="13"/>
      <c r="Q7" s="13" t="s">
        <v>290</v>
      </c>
      <c r="R7" s="121" t="s">
        <v>163</v>
      </c>
      <c r="S7" s="35"/>
    </row>
    <row r="8" spans="1:19" ht="106.5" customHeight="1" x14ac:dyDescent="0.3">
      <c r="A8" s="9"/>
      <c r="B8" s="9"/>
      <c r="C8" s="9"/>
      <c r="D8" s="135" t="s">
        <v>803</v>
      </c>
      <c r="E8" s="9"/>
      <c r="F8" s="9"/>
      <c r="G8" s="9"/>
      <c r="H8" s="9"/>
      <c r="I8" s="62"/>
      <c r="J8" s="62"/>
      <c r="K8" s="62"/>
      <c r="L8" s="62"/>
      <c r="M8" s="62"/>
      <c r="N8" s="13" t="s">
        <v>326</v>
      </c>
      <c r="P8" s="13"/>
      <c r="Q8" s="13" t="s">
        <v>291</v>
      </c>
      <c r="R8" s="1" t="s">
        <v>7</v>
      </c>
      <c r="S8" s="38"/>
    </row>
    <row r="9" spans="1:19" ht="56.25" customHeight="1" x14ac:dyDescent="0.3">
      <c r="A9" s="9"/>
      <c r="B9" s="9"/>
      <c r="C9" s="9"/>
      <c r="D9" s="135" t="s">
        <v>539</v>
      </c>
      <c r="E9" s="9"/>
      <c r="F9" s="9"/>
      <c r="G9" s="9"/>
      <c r="H9" s="62"/>
      <c r="I9" s="62"/>
      <c r="J9" s="62"/>
      <c r="K9" s="62"/>
      <c r="L9" s="62"/>
      <c r="M9" s="62"/>
      <c r="N9" s="13" t="s">
        <v>326</v>
      </c>
      <c r="P9" s="13"/>
      <c r="Q9" s="13" t="s">
        <v>292</v>
      </c>
      <c r="R9" s="1" t="s">
        <v>9</v>
      </c>
      <c r="S9" s="38"/>
    </row>
    <row r="10" spans="1:19" ht="56.25" customHeight="1" x14ac:dyDescent="0.3">
      <c r="A10" s="9"/>
      <c r="B10" s="9"/>
      <c r="C10" s="9"/>
      <c r="D10" s="135"/>
      <c r="E10" s="9"/>
      <c r="F10" s="9"/>
      <c r="G10" s="9"/>
      <c r="H10" s="62"/>
      <c r="I10" s="62"/>
      <c r="J10" s="62"/>
      <c r="K10" s="62"/>
      <c r="L10" s="62"/>
      <c r="M10" s="62"/>
      <c r="N10" s="13" t="s">
        <v>326</v>
      </c>
      <c r="P10" s="13"/>
      <c r="Q10" s="13" t="s">
        <v>293</v>
      </c>
      <c r="R10" s="1" t="s">
        <v>11</v>
      </c>
      <c r="S10" s="38"/>
    </row>
    <row r="11" spans="1:19" ht="56.25" customHeight="1" x14ac:dyDescent="0.3">
      <c r="A11" s="9"/>
      <c r="B11" s="9"/>
      <c r="C11" s="9"/>
      <c r="D11" s="9"/>
      <c r="E11" s="9"/>
      <c r="F11" s="9"/>
      <c r="G11" s="9"/>
      <c r="H11" s="62"/>
      <c r="I11" s="62"/>
      <c r="J11" s="62"/>
      <c r="K11" s="62"/>
      <c r="L11" s="62"/>
      <c r="M11" s="62"/>
      <c r="N11" s="13" t="s">
        <v>327</v>
      </c>
      <c r="P11" s="13"/>
      <c r="Q11" s="27" t="s">
        <v>287</v>
      </c>
      <c r="R11" s="1" t="s">
        <v>13</v>
      </c>
      <c r="S11" s="38"/>
    </row>
    <row r="12" spans="1:19" ht="56.25" customHeight="1" x14ac:dyDescent="0.3">
      <c r="A12" s="9"/>
      <c r="B12" s="9"/>
      <c r="C12" s="9"/>
      <c r="D12" s="9"/>
      <c r="E12" s="9"/>
      <c r="F12" s="9"/>
      <c r="G12" s="9"/>
      <c r="H12" s="62"/>
      <c r="I12" s="62"/>
      <c r="J12" s="62"/>
      <c r="K12" s="62"/>
      <c r="L12" s="62"/>
      <c r="M12" s="62"/>
      <c r="N12" s="13" t="s">
        <v>327</v>
      </c>
      <c r="P12" s="13"/>
      <c r="Q12" s="3" t="s">
        <v>286</v>
      </c>
      <c r="R12" s="1" t="s">
        <v>14</v>
      </c>
      <c r="S12" s="38"/>
    </row>
    <row r="13" spans="1:19" ht="56.25" customHeight="1" x14ac:dyDescent="0.3">
      <c r="A13" s="9"/>
      <c r="B13" s="9"/>
      <c r="C13" s="9"/>
      <c r="D13" s="9"/>
      <c r="E13" s="9"/>
      <c r="F13" s="9"/>
      <c r="G13" s="9"/>
      <c r="H13" s="62"/>
      <c r="I13" s="62"/>
      <c r="J13" s="62"/>
      <c r="K13" s="62"/>
      <c r="L13" s="62"/>
      <c r="M13" s="62"/>
      <c r="N13" s="13" t="s">
        <v>327</v>
      </c>
      <c r="P13" s="13"/>
      <c r="Q13" s="3" t="s">
        <v>279</v>
      </c>
      <c r="R13" s="1" t="s">
        <v>16</v>
      </c>
      <c r="S13" s="38"/>
    </row>
    <row r="14" spans="1:19" ht="56.25" customHeight="1" x14ac:dyDescent="0.3">
      <c r="A14" s="9"/>
      <c r="B14" s="9"/>
      <c r="C14" s="9"/>
      <c r="D14" s="9"/>
      <c r="E14" s="9"/>
      <c r="F14" s="9"/>
      <c r="G14" s="9"/>
      <c r="H14" s="62"/>
      <c r="I14" s="62"/>
      <c r="J14" s="62"/>
      <c r="K14" s="62"/>
      <c r="L14" s="62"/>
      <c r="M14" s="62"/>
      <c r="N14" s="13" t="s">
        <v>327</v>
      </c>
      <c r="P14" s="13"/>
      <c r="Q14" s="28" t="s">
        <v>305</v>
      </c>
      <c r="R14" s="121" t="s">
        <v>17</v>
      </c>
      <c r="S14" s="35"/>
    </row>
    <row r="15" spans="1:19" ht="56.25" customHeight="1" x14ac:dyDescent="0.3">
      <c r="A15" s="9"/>
      <c r="B15" s="9"/>
      <c r="C15" s="9"/>
      <c r="D15" s="9"/>
      <c r="E15" s="9"/>
      <c r="F15" s="9"/>
      <c r="G15" s="9"/>
      <c r="N15" s="13" t="s">
        <v>327</v>
      </c>
      <c r="Q15" s="28" t="s">
        <v>299</v>
      </c>
      <c r="R15" s="121" t="s">
        <v>18</v>
      </c>
      <c r="S15" s="35"/>
    </row>
    <row r="16" spans="1:19" ht="56.25" customHeight="1" x14ac:dyDescent="0.3">
      <c r="A16" s="9"/>
      <c r="B16" s="9"/>
      <c r="C16" s="9"/>
      <c r="D16" s="9"/>
      <c r="E16" s="9"/>
      <c r="F16" s="9"/>
      <c r="G16" s="9"/>
      <c r="N16" s="13" t="s">
        <v>327</v>
      </c>
      <c r="Q16" s="28" t="s">
        <v>300</v>
      </c>
      <c r="R16" s="121" t="s">
        <v>20</v>
      </c>
      <c r="S16" s="35"/>
    </row>
    <row r="17" spans="1:19" ht="56.25" customHeight="1" x14ac:dyDescent="0.3">
      <c r="A17" s="9"/>
      <c r="B17" s="9"/>
      <c r="C17" s="9"/>
      <c r="D17" s="9"/>
      <c r="E17" s="9"/>
      <c r="F17" s="9"/>
      <c r="G17" s="9"/>
      <c r="N17" s="13" t="s">
        <v>328</v>
      </c>
      <c r="Q17" s="13" t="s">
        <v>169</v>
      </c>
      <c r="R17" s="121" t="s">
        <v>22</v>
      </c>
      <c r="S17" s="35"/>
    </row>
    <row r="18" spans="1:19" ht="56.25" customHeight="1" x14ac:dyDescent="0.3">
      <c r="A18" s="9"/>
      <c r="B18" s="9"/>
      <c r="C18" s="9"/>
      <c r="D18" s="9"/>
      <c r="E18" s="9"/>
      <c r="F18" s="9"/>
      <c r="G18" s="9"/>
      <c r="N18" s="13" t="s">
        <v>329</v>
      </c>
      <c r="Q18" s="13" t="s">
        <v>80</v>
      </c>
      <c r="R18" s="121" t="s">
        <v>24</v>
      </c>
      <c r="S18" s="35"/>
    </row>
    <row r="19" spans="1:19" ht="56.25" customHeight="1" x14ac:dyDescent="0.3">
      <c r="A19" s="9"/>
      <c r="B19" s="9"/>
      <c r="C19" s="9"/>
      <c r="D19" s="9"/>
      <c r="E19" s="9"/>
      <c r="F19" s="9"/>
      <c r="G19" s="9"/>
      <c r="N19" s="13" t="s">
        <v>330</v>
      </c>
      <c r="Q19" s="13" t="s">
        <v>93</v>
      </c>
      <c r="R19" s="121" t="s">
        <v>26</v>
      </c>
      <c r="S19" s="35"/>
    </row>
    <row r="20" spans="1:19" ht="56.25" customHeight="1" x14ac:dyDescent="0.3">
      <c r="A20" s="9"/>
      <c r="B20" s="9"/>
      <c r="C20" s="9"/>
      <c r="D20" s="9"/>
      <c r="E20" s="9"/>
      <c r="F20" s="9"/>
      <c r="G20" s="9"/>
      <c r="H20" s="62"/>
      <c r="I20" s="62"/>
      <c r="J20" s="62"/>
      <c r="K20" s="62"/>
      <c r="L20" s="62"/>
      <c r="M20" s="62"/>
      <c r="N20" s="13" t="s">
        <v>330</v>
      </c>
      <c r="P20" s="14"/>
      <c r="Q20" s="13" t="s">
        <v>107</v>
      </c>
      <c r="R20" s="121" t="s">
        <v>27</v>
      </c>
      <c r="S20" s="35"/>
    </row>
    <row r="21" spans="1:19" ht="56.25" customHeight="1" x14ac:dyDescent="0.3">
      <c r="A21" s="9"/>
      <c r="B21" s="9"/>
      <c r="C21" s="9"/>
      <c r="D21" s="9"/>
      <c r="E21" s="9"/>
      <c r="F21" s="9"/>
      <c r="G21" s="9"/>
      <c r="N21" s="13" t="s">
        <v>331</v>
      </c>
      <c r="Q21" s="13" t="s">
        <v>115</v>
      </c>
      <c r="R21" s="121" t="s">
        <v>29</v>
      </c>
      <c r="S21" s="35"/>
    </row>
    <row r="22" spans="1:19" ht="56.25" customHeight="1" x14ac:dyDescent="0.3">
      <c r="A22" s="9"/>
      <c r="B22" s="9"/>
      <c r="C22" s="9"/>
      <c r="D22" s="9"/>
      <c r="E22" s="9"/>
      <c r="F22" s="9"/>
      <c r="G22" s="9"/>
      <c r="N22" s="13" t="s">
        <v>331</v>
      </c>
      <c r="Q22" s="13" t="s">
        <v>136</v>
      </c>
      <c r="R22" s="121" t="s">
        <v>31</v>
      </c>
      <c r="S22" s="35"/>
    </row>
    <row r="23" spans="1:19" ht="56.25" customHeight="1" x14ac:dyDescent="0.3">
      <c r="N23" s="13" t="s">
        <v>332</v>
      </c>
      <c r="Q23" s="13" t="s">
        <v>146</v>
      </c>
      <c r="R23" s="121" t="s">
        <v>32</v>
      </c>
      <c r="S23" s="35"/>
    </row>
    <row r="24" spans="1:19" ht="56.25" customHeight="1" x14ac:dyDescent="0.3">
      <c r="N24" s="64" t="s">
        <v>333</v>
      </c>
      <c r="Q24" s="13" t="s">
        <v>152</v>
      </c>
      <c r="R24" s="121" t="s">
        <v>33</v>
      </c>
      <c r="S24" s="35"/>
    </row>
    <row r="25" spans="1:19" ht="56.25" customHeight="1" x14ac:dyDescent="0.3">
      <c r="R25" s="121" t="s">
        <v>35</v>
      </c>
      <c r="S25" s="35"/>
    </row>
    <row r="26" spans="1:19" ht="56.25" customHeight="1" x14ac:dyDescent="0.3">
      <c r="R26" s="121" t="s">
        <v>36</v>
      </c>
      <c r="S26" s="35"/>
    </row>
    <row r="27" spans="1:19" ht="56.25" customHeight="1" x14ac:dyDescent="0.3">
      <c r="A27" s="62"/>
      <c r="B27" s="62"/>
      <c r="C27" s="62"/>
      <c r="D27" s="62"/>
      <c r="E27" s="62"/>
      <c r="F27" s="62"/>
      <c r="G27" s="62"/>
      <c r="H27" s="62"/>
      <c r="I27" s="62"/>
      <c r="J27" s="62"/>
      <c r="K27" s="62"/>
      <c r="L27" s="62"/>
      <c r="M27" s="62"/>
      <c r="P27" s="62"/>
      <c r="R27" s="121" t="s">
        <v>37</v>
      </c>
      <c r="S27" s="35"/>
    </row>
    <row r="28" spans="1:19" ht="56.25" customHeight="1" x14ac:dyDescent="0.3">
      <c r="A28" s="62"/>
      <c r="B28" s="62"/>
      <c r="C28" s="62"/>
      <c r="D28" s="62"/>
      <c r="E28" s="62"/>
      <c r="F28" s="62"/>
      <c r="G28" s="62"/>
      <c r="H28" s="62"/>
      <c r="I28" s="62"/>
      <c r="J28" s="62"/>
      <c r="K28" s="62"/>
      <c r="L28" s="62"/>
      <c r="M28" s="62"/>
      <c r="P28" s="62"/>
      <c r="R28" s="121" t="s">
        <v>38</v>
      </c>
      <c r="S28" s="35"/>
    </row>
    <row r="29" spans="1:19" ht="56.25" customHeight="1" x14ac:dyDescent="0.3">
      <c r="A29" s="62"/>
      <c r="B29" s="62"/>
      <c r="C29" s="62"/>
      <c r="D29" s="62"/>
      <c r="E29" s="62"/>
      <c r="F29" s="62"/>
      <c r="G29" s="62"/>
      <c r="H29" s="62"/>
      <c r="I29" s="62"/>
      <c r="J29" s="62"/>
      <c r="K29" s="62"/>
      <c r="L29" s="62"/>
      <c r="M29" s="62"/>
      <c r="P29" s="62"/>
      <c r="R29" s="121" t="s">
        <v>40</v>
      </c>
      <c r="S29" s="35"/>
    </row>
    <row r="30" spans="1:19" ht="56.25" customHeight="1" x14ac:dyDescent="0.3">
      <c r="R30" s="121" t="s">
        <v>41</v>
      </c>
      <c r="S30" s="35"/>
    </row>
    <row r="31" spans="1:19" ht="56.25" customHeight="1" x14ac:dyDescent="0.3">
      <c r="R31" s="121" t="s">
        <v>42</v>
      </c>
      <c r="S31" s="35"/>
    </row>
    <row r="32" spans="1:19" ht="56.25" customHeight="1" x14ac:dyDescent="0.3">
      <c r="N32" s="14"/>
      <c r="R32" s="121" t="s">
        <v>43</v>
      </c>
      <c r="S32" s="35"/>
    </row>
    <row r="33" spans="1:19" ht="56.25" customHeight="1" x14ac:dyDescent="0.3">
      <c r="R33" s="121" t="s">
        <v>45</v>
      </c>
      <c r="S33" s="35"/>
    </row>
    <row r="34" spans="1:19" ht="56.25" customHeight="1" x14ac:dyDescent="0.3">
      <c r="R34" s="121" t="s">
        <v>47</v>
      </c>
      <c r="S34" s="35"/>
    </row>
    <row r="35" spans="1:19" ht="56.25" customHeight="1" x14ac:dyDescent="0.3">
      <c r="R35" s="121" t="s">
        <v>48</v>
      </c>
      <c r="S35" s="35"/>
    </row>
    <row r="36" spans="1:19" ht="56.25" customHeight="1" x14ac:dyDescent="0.3">
      <c r="R36" s="1" t="s">
        <v>230</v>
      </c>
      <c r="S36" s="38"/>
    </row>
    <row r="37" spans="1:19" ht="56.25" customHeight="1" x14ac:dyDescent="0.3">
      <c r="R37" s="3" t="s">
        <v>288</v>
      </c>
      <c r="S37" s="38"/>
    </row>
    <row r="38" spans="1:19" ht="56.25" customHeight="1" x14ac:dyDescent="0.3">
      <c r="R38" s="1" t="s">
        <v>56</v>
      </c>
      <c r="S38" s="38"/>
    </row>
    <row r="39" spans="1:19" ht="56.25" customHeight="1" x14ac:dyDescent="0.3">
      <c r="N39" s="14"/>
      <c r="R39" s="1" t="s">
        <v>183</v>
      </c>
      <c r="S39" s="38"/>
    </row>
    <row r="40" spans="1:19" ht="56.25" customHeight="1" x14ac:dyDescent="0.3">
      <c r="N40" s="14"/>
      <c r="R40" s="1" t="s">
        <v>289</v>
      </c>
      <c r="S40" s="38"/>
    </row>
    <row r="41" spans="1:19" ht="56.25" customHeight="1" x14ac:dyDescent="0.3">
      <c r="N41" s="14"/>
      <c r="R41" s="1" t="s">
        <v>189</v>
      </c>
      <c r="S41" s="38"/>
    </row>
    <row r="42" spans="1:19" ht="56.25" customHeight="1" x14ac:dyDescent="0.3">
      <c r="R42" s="121" t="s">
        <v>50</v>
      </c>
      <c r="S42" s="35"/>
    </row>
    <row r="43" spans="1:19" ht="56.25" customHeight="1" x14ac:dyDescent="0.3">
      <c r="R43" s="121" t="s">
        <v>51</v>
      </c>
      <c r="S43" s="35"/>
    </row>
    <row r="44" spans="1:19" ht="56.25" customHeight="1" x14ac:dyDescent="0.3">
      <c r="R44" s="121" t="s">
        <v>52</v>
      </c>
      <c r="S44" s="35"/>
    </row>
    <row r="45" spans="1:19" ht="56.25" customHeight="1" x14ac:dyDescent="0.3">
      <c r="A45" s="63"/>
      <c r="B45" s="63"/>
      <c r="C45" s="63"/>
      <c r="D45" s="63"/>
      <c r="E45" s="63"/>
      <c r="F45" s="63"/>
      <c r="G45" s="63"/>
      <c r="H45" s="63"/>
      <c r="I45" s="63"/>
      <c r="J45" s="63"/>
      <c r="K45" s="63"/>
      <c r="L45" s="63"/>
      <c r="M45" s="63"/>
      <c r="P45" s="63"/>
      <c r="R45" s="1" t="s">
        <v>58</v>
      </c>
      <c r="S45" s="38"/>
    </row>
    <row r="46" spans="1:19" ht="56.25" customHeight="1" x14ac:dyDescent="0.3">
      <c r="R46" s="1" t="s">
        <v>184</v>
      </c>
      <c r="S46" s="38"/>
    </row>
    <row r="47" spans="1:19" ht="56.25" customHeight="1" x14ac:dyDescent="0.3">
      <c r="R47" s="121" t="s">
        <v>53</v>
      </c>
      <c r="S47" s="35"/>
    </row>
    <row r="48" spans="1:19" ht="56.25" customHeight="1" x14ac:dyDescent="0.3">
      <c r="R48" s="1" t="s">
        <v>54</v>
      </c>
      <c r="S48" s="38"/>
    </row>
    <row r="49" spans="1:19" ht="56.25" customHeight="1" x14ac:dyDescent="0.3">
      <c r="R49" s="1" t="s">
        <v>55</v>
      </c>
      <c r="S49" s="38"/>
    </row>
    <row r="50" spans="1:19" ht="56.25" customHeight="1" x14ac:dyDescent="0.3">
      <c r="R50" s="1" t="s">
        <v>167</v>
      </c>
      <c r="S50" s="38"/>
    </row>
    <row r="51" spans="1:19" ht="56.25" customHeight="1" x14ac:dyDescent="0.3">
      <c r="A51" s="63"/>
      <c r="B51" s="63"/>
      <c r="C51" s="63"/>
      <c r="D51" s="63"/>
      <c r="E51" s="63"/>
      <c r="F51" s="63"/>
      <c r="G51" s="63"/>
      <c r="H51" s="63"/>
      <c r="I51" s="63"/>
      <c r="J51" s="63"/>
      <c r="K51" s="63"/>
      <c r="L51" s="63"/>
      <c r="M51" s="63"/>
      <c r="P51" s="63"/>
      <c r="R51" s="1" t="s">
        <v>188</v>
      </c>
      <c r="S51" s="38"/>
    </row>
    <row r="52" spans="1:19" ht="56.25" customHeight="1" x14ac:dyDescent="0.3">
      <c r="R52" s="1" t="s">
        <v>191</v>
      </c>
      <c r="S52" s="38"/>
    </row>
    <row r="53" spans="1:19" ht="56.25" customHeight="1" x14ac:dyDescent="0.3">
      <c r="R53" s="1" t="s">
        <v>173</v>
      </c>
      <c r="S53" s="38"/>
    </row>
    <row r="54" spans="1:19" ht="56.25" customHeight="1" x14ac:dyDescent="0.3">
      <c r="R54" s="1" t="s">
        <v>174</v>
      </c>
      <c r="S54" s="38"/>
    </row>
    <row r="55" spans="1:19" ht="56.25" customHeight="1" x14ac:dyDescent="0.3">
      <c r="R55" s="1" t="s">
        <v>176</v>
      </c>
      <c r="S55" s="38"/>
    </row>
    <row r="56" spans="1:19" ht="56.25" customHeight="1" x14ac:dyDescent="0.3">
      <c r="R56" s="1" t="s">
        <v>177</v>
      </c>
      <c r="S56" s="38"/>
    </row>
    <row r="57" spans="1:19" ht="56.25" customHeight="1" x14ac:dyDescent="0.3">
      <c r="A57" s="63"/>
      <c r="B57" s="63"/>
      <c r="C57" s="63"/>
      <c r="D57" s="63"/>
      <c r="E57" s="63"/>
      <c r="F57" s="63"/>
      <c r="G57" s="63"/>
      <c r="H57" s="63"/>
      <c r="I57" s="63"/>
      <c r="J57" s="63"/>
      <c r="K57" s="63"/>
      <c r="L57" s="63"/>
      <c r="M57" s="63"/>
      <c r="N57" s="24"/>
      <c r="P57" s="63"/>
      <c r="R57" s="1" t="s">
        <v>179</v>
      </c>
      <c r="S57" s="38"/>
    </row>
    <row r="58" spans="1:19" ht="56.25" customHeight="1" x14ac:dyDescent="0.3">
      <c r="R58" s="1" t="s">
        <v>180</v>
      </c>
      <c r="S58" s="38"/>
    </row>
    <row r="59" spans="1:19" ht="56.25" customHeight="1" x14ac:dyDescent="0.3">
      <c r="A59" s="63"/>
      <c r="B59" s="63"/>
      <c r="C59" s="63"/>
      <c r="D59" s="63"/>
      <c r="E59" s="63"/>
      <c r="F59" s="63"/>
      <c r="G59" s="63"/>
      <c r="H59" s="63"/>
      <c r="I59" s="63"/>
      <c r="J59" s="63"/>
      <c r="K59" s="63"/>
      <c r="L59" s="63"/>
      <c r="M59" s="63"/>
      <c r="P59" s="63"/>
      <c r="R59" s="1" t="s">
        <v>181</v>
      </c>
      <c r="S59" s="38"/>
    </row>
    <row r="60" spans="1:19" ht="56.25" customHeight="1" x14ac:dyDescent="0.3">
      <c r="R60" s="1" t="s">
        <v>182</v>
      </c>
      <c r="S60" s="38"/>
    </row>
    <row r="61" spans="1:19" ht="56.25" customHeight="1" x14ac:dyDescent="0.3">
      <c r="R61" s="1" t="s">
        <v>186</v>
      </c>
      <c r="S61" s="38"/>
    </row>
    <row r="62" spans="1:19" ht="56.25" customHeight="1" x14ac:dyDescent="0.3">
      <c r="R62" s="1" t="s">
        <v>187</v>
      </c>
      <c r="S62" s="38"/>
    </row>
    <row r="63" spans="1:19" ht="56.25" customHeight="1" x14ac:dyDescent="0.3">
      <c r="N63" s="25"/>
      <c r="R63" s="1" t="s">
        <v>190</v>
      </c>
      <c r="S63" s="38"/>
    </row>
    <row r="64" spans="1:19" ht="56.25" customHeight="1" x14ac:dyDescent="0.3">
      <c r="A64" s="63"/>
      <c r="B64" s="63"/>
      <c r="C64" s="63"/>
      <c r="D64" s="63"/>
      <c r="E64" s="63"/>
      <c r="F64" s="63"/>
      <c r="G64" s="63"/>
      <c r="H64" s="63"/>
      <c r="I64" s="63"/>
      <c r="J64" s="63"/>
      <c r="K64" s="63"/>
      <c r="L64" s="63"/>
      <c r="M64" s="63"/>
      <c r="P64" s="63"/>
      <c r="R64" s="1" t="s">
        <v>192</v>
      </c>
      <c r="S64" s="38"/>
    </row>
    <row r="65" spans="1:19" ht="56.25" customHeight="1" x14ac:dyDescent="0.3">
      <c r="A65" s="63"/>
      <c r="B65" s="63"/>
      <c r="C65" s="63"/>
      <c r="D65" s="63"/>
      <c r="E65" s="63"/>
      <c r="F65" s="63"/>
      <c r="G65" s="63"/>
      <c r="H65" s="63"/>
      <c r="I65" s="63"/>
      <c r="J65" s="63"/>
      <c r="K65" s="63"/>
      <c r="L65" s="63"/>
      <c r="M65" s="63"/>
      <c r="P65" s="63"/>
      <c r="R65" s="1" t="s">
        <v>193</v>
      </c>
      <c r="S65" s="38"/>
    </row>
    <row r="66" spans="1:19" ht="56.25" customHeight="1" x14ac:dyDescent="0.3">
      <c r="A66" s="63"/>
      <c r="B66" s="63"/>
      <c r="C66" s="63"/>
      <c r="D66" s="63"/>
      <c r="E66" s="63"/>
      <c r="F66" s="63"/>
      <c r="G66" s="63"/>
      <c r="H66" s="63"/>
      <c r="I66" s="63"/>
      <c r="J66" s="63"/>
      <c r="K66" s="63"/>
      <c r="L66" s="63"/>
      <c r="M66" s="63"/>
      <c r="P66" s="63"/>
      <c r="R66" s="1" t="s">
        <v>194</v>
      </c>
      <c r="S66" s="38"/>
    </row>
    <row r="67" spans="1:19" ht="56.25" customHeight="1" x14ac:dyDescent="0.3">
      <c r="A67" s="63"/>
      <c r="B67" s="63"/>
      <c r="C67" s="63"/>
      <c r="D67" s="63"/>
      <c r="E67" s="63"/>
      <c r="F67" s="63"/>
      <c r="G67" s="63"/>
      <c r="H67" s="63"/>
      <c r="I67" s="63"/>
      <c r="J67" s="63"/>
      <c r="K67" s="63"/>
      <c r="L67" s="63"/>
      <c r="M67" s="63"/>
      <c r="P67" s="63"/>
      <c r="R67" s="1" t="s">
        <v>227</v>
      </c>
      <c r="S67" s="38"/>
    </row>
    <row r="68" spans="1:19" ht="56.25" customHeight="1" x14ac:dyDescent="0.3">
      <c r="A68" s="63"/>
      <c r="B68" s="63"/>
      <c r="C68" s="63"/>
      <c r="D68" s="63"/>
      <c r="E68" s="63"/>
      <c r="F68" s="63"/>
      <c r="G68" s="63"/>
      <c r="H68" s="63"/>
      <c r="I68" s="63"/>
      <c r="J68" s="63"/>
      <c r="K68" s="63"/>
      <c r="L68" s="63"/>
      <c r="M68" s="63"/>
      <c r="P68" s="63"/>
      <c r="R68" s="1" t="s">
        <v>248</v>
      </c>
      <c r="S68" s="38"/>
    </row>
    <row r="69" spans="1:19" ht="56.25" customHeight="1" x14ac:dyDescent="0.3">
      <c r="A69" s="63"/>
      <c r="B69" s="63"/>
      <c r="C69" s="63"/>
      <c r="D69" s="63"/>
      <c r="E69" s="63"/>
      <c r="F69" s="63"/>
      <c r="G69" s="63"/>
      <c r="H69" s="63"/>
      <c r="I69" s="63"/>
      <c r="J69" s="63"/>
      <c r="K69" s="63"/>
      <c r="L69" s="63"/>
      <c r="M69" s="63"/>
      <c r="N69" s="24"/>
      <c r="P69" s="63"/>
      <c r="R69" s="1" t="s">
        <v>228</v>
      </c>
      <c r="S69" s="38"/>
    </row>
    <row r="70" spans="1:19" ht="56.25" customHeight="1" x14ac:dyDescent="0.3">
      <c r="R70" s="1" t="s">
        <v>236</v>
      </c>
      <c r="S70" s="38"/>
    </row>
    <row r="71" spans="1:19" ht="56.25" customHeight="1" x14ac:dyDescent="0.3">
      <c r="N71" s="25"/>
      <c r="R71" s="1" t="s">
        <v>309</v>
      </c>
      <c r="S71" s="38"/>
    </row>
    <row r="72" spans="1:19" ht="56.25" customHeight="1" x14ac:dyDescent="0.3">
      <c r="R72" s="1" t="s">
        <v>314</v>
      </c>
      <c r="S72" s="38"/>
    </row>
    <row r="73" spans="1:19" ht="56.25" customHeight="1" x14ac:dyDescent="0.3">
      <c r="A73" s="63"/>
      <c r="B73" s="63"/>
      <c r="C73" s="63"/>
      <c r="D73" s="63"/>
      <c r="E73" s="63"/>
      <c r="F73" s="63"/>
      <c r="G73" s="63"/>
      <c r="H73" s="63"/>
      <c r="I73" s="63"/>
      <c r="J73" s="63"/>
      <c r="K73" s="63"/>
      <c r="L73" s="63"/>
      <c r="M73" s="63"/>
      <c r="P73" s="63"/>
      <c r="R73" s="121" t="s">
        <v>252</v>
      </c>
      <c r="S73" s="35"/>
    </row>
    <row r="74" spans="1:19" ht="56.25" customHeight="1" x14ac:dyDescent="0.3">
      <c r="R74" s="121" t="s">
        <v>253</v>
      </c>
      <c r="S74" s="35"/>
    </row>
    <row r="75" spans="1:19" ht="56.25" customHeight="1" x14ac:dyDescent="0.3">
      <c r="R75" s="121" t="s">
        <v>254</v>
      </c>
      <c r="S75" s="35"/>
    </row>
    <row r="76" spans="1:19" ht="56.25" customHeight="1" x14ac:dyDescent="0.3">
      <c r="N76" s="24"/>
      <c r="R76" s="121" t="s">
        <v>255</v>
      </c>
      <c r="S76" s="35"/>
    </row>
    <row r="77" spans="1:19" ht="56.25" customHeight="1" x14ac:dyDescent="0.3">
      <c r="A77" s="63"/>
      <c r="B77" s="63"/>
      <c r="C77" s="63"/>
      <c r="D77" s="63"/>
      <c r="E77" s="63"/>
      <c r="F77" s="63"/>
      <c r="G77" s="63"/>
      <c r="H77" s="63"/>
      <c r="I77" s="63"/>
      <c r="J77" s="63"/>
      <c r="K77" s="63"/>
      <c r="L77" s="63"/>
      <c r="M77" s="63"/>
      <c r="N77" s="24"/>
      <c r="P77" s="63"/>
      <c r="R77" s="121" t="s">
        <v>312</v>
      </c>
      <c r="S77" s="35"/>
    </row>
    <row r="78" spans="1:19" ht="56.25" customHeight="1" x14ac:dyDescent="0.3">
      <c r="A78" s="63"/>
      <c r="B78" s="63"/>
      <c r="C78" s="63"/>
      <c r="D78" s="63"/>
      <c r="E78" s="63"/>
      <c r="F78" s="63"/>
      <c r="G78" s="63"/>
      <c r="H78" s="63"/>
      <c r="I78" s="63"/>
      <c r="J78" s="63"/>
      <c r="K78" s="63"/>
      <c r="L78" s="63"/>
      <c r="M78" s="63"/>
      <c r="N78" s="24"/>
      <c r="P78" s="63"/>
      <c r="R78" s="121" t="s">
        <v>172</v>
      </c>
      <c r="S78" s="35"/>
    </row>
    <row r="79" spans="1:19" ht="56.25" customHeight="1" x14ac:dyDescent="0.3">
      <c r="A79" s="63"/>
      <c r="B79" s="63"/>
      <c r="C79" s="63"/>
      <c r="D79" s="63"/>
      <c r="E79" s="63"/>
      <c r="F79" s="63"/>
      <c r="G79" s="63"/>
      <c r="H79" s="63"/>
      <c r="I79" s="63"/>
      <c r="J79" s="63"/>
      <c r="K79" s="63"/>
      <c r="L79" s="63"/>
      <c r="M79" s="63"/>
      <c r="N79" s="24"/>
      <c r="P79" s="63"/>
      <c r="R79" s="121" t="s">
        <v>234</v>
      </c>
      <c r="S79" s="35"/>
    </row>
    <row r="80" spans="1:19" ht="56.25" customHeight="1" x14ac:dyDescent="0.3">
      <c r="A80" s="63"/>
      <c r="B80" s="63"/>
      <c r="C80" s="63"/>
      <c r="D80" s="63"/>
      <c r="E80" s="63"/>
      <c r="F80" s="63"/>
      <c r="G80" s="63"/>
      <c r="H80" s="63"/>
      <c r="I80" s="63"/>
      <c r="J80" s="63"/>
      <c r="K80" s="63"/>
      <c r="L80" s="63"/>
      <c r="M80" s="63"/>
      <c r="N80" s="24"/>
      <c r="P80" s="63"/>
      <c r="R80" s="121" t="s">
        <v>64</v>
      </c>
      <c r="S80" s="35"/>
    </row>
    <row r="81" spans="1:19" ht="56.25" customHeight="1" x14ac:dyDescent="0.3">
      <c r="A81" s="63"/>
      <c r="B81" s="63"/>
      <c r="C81" s="63"/>
      <c r="D81" s="63"/>
      <c r="E81" s="63"/>
      <c r="F81" s="63"/>
      <c r="G81" s="63"/>
      <c r="H81" s="63"/>
      <c r="I81" s="63"/>
      <c r="J81" s="63"/>
      <c r="K81" s="63"/>
      <c r="L81" s="63"/>
      <c r="M81" s="63"/>
      <c r="N81" s="24"/>
      <c r="P81" s="63"/>
      <c r="R81" s="122" t="s">
        <v>263</v>
      </c>
      <c r="S81" s="41"/>
    </row>
    <row r="82" spans="1:19" ht="56.25" customHeight="1" x14ac:dyDescent="0.3">
      <c r="R82" s="122" t="s">
        <v>265</v>
      </c>
      <c r="S82" s="41"/>
    </row>
    <row r="83" spans="1:19" ht="56.25" customHeight="1" x14ac:dyDescent="0.3">
      <c r="R83" s="122" t="s">
        <v>261</v>
      </c>
      <c r="S83" s="41"/>
    </row>
    <row r="84" spans="1:19" ht="56.25" customHeight="1" x14ac:dyDescent="0.3">
      <c r="R84" s="122" t="s">
        <v>269</v>
      </c>
      <c r="S84" s="41"/>
    </row>
    <row r="85" spans="1:19" ht="56.25" customHeight="1" x14ac:dyDescent="0.3">
      <c r="A85" s="63"/>
      <c r="B85" s="63"/>
      <c r="C85" s="63"/>
      <c r="D85" s="63"/>
      <c r="E85" s="63"/>
      <c r="F85" s="63"/>
      <c r="G85" s="63"/>
      <c r="H85" s="63"/>
      <c r="I85" s="63"/>
      <c r="J85" s="63"/>
      <c r="K85" s="63"/>
      <c r="L85" s="63"/>
      <c r="M85" s="63"/>
      <c r="N85" s="24"/>
      <c r="P85" s="63"/>
      <c r="R85" s="122" t="s">
        <v>268</v>
      </c>
      <c r="S85" s="41"/>
    </row>
    <row r="86" spans="1:19" ht="56.25" customHeight="1" x14ac:dyDescent="0.3">
      <c r="A86" s="63"/>
      <c r="B86" s="63"/>
      <c r="C86" s="63"/>
      <c r="D86" s="63"/>
      <c r="E86" s="63"/>
      <c r="F86" s="63"/>
      <c r="G86" s="63"/>
      <c r="H86" s="63"/>
      <c r="I86" s="63"/>
      <c r="J86" s="63"/>
      <c r="K86" s="63"/>
      <c r="L86" s="63"/>
      <c r="M86" s="63"/>
      <c r="P86" s="63"/>
      <c r="R86" s="122" t="s">
        <v>271</v>
      </c>
      <c r="S86" s="41"/>
    </row>
    <row r="87" spans="1:19" ht="56.25" customHeight="1" x14ac:dyDescent="0.3">
      <c r="A87" s="63"/>
      <c r="B87" s="63"/>
      <c r="C87" s="63"/>
      <c r="D87" s="63"/>
      <c r="E87" s="63"/>
      <c r="F87" s="63"/>
      <c r="G87" s="63"/>
      <c r="H87" s="63"/>
      <c r="I87" s="63"/>
      <c r="J87" s="63"/>
      <c r="K87" s="63"/>
      <c r="L87" s="63"/>
      <c r="M87" s="63"/>
      <c r="P87" s="63"/>
      <c r="R87" s="122" t="s">
        <v>273</v>
      </c>
      <c r="S87" s="41"/>
    </row>
    <row r="88" spans="1:19" ht="56.25" customHeight="1" x14ac:dyDescent="0.3">
      <c r="A88" s="63"/>
      <c r="B88" s="63"/>
      <c r="C88" s="63"/>
      <c r="D88" s="63"/>
      <c r="E88" s="63"/>
      <c r="F88" s="63"/>
      <c r="G88" s="63"/>
      <c r="H88" s="63"/>
      <c r="I88" s="63"/>
      <c r="J88" s="63"/>
      <c r="K88" s="63"/>
      <c r="L88" s="63"/>
      <c r="M88" s="63"/>
      <c r="P88" s="63"/>
      <c r="R88" s="122" t="s">
        <v>275</v>
      </c>
      <c r="S88" s="41"/>
    </row>
    <row r="89" spans="1:19" ht="56.25" customHeight="1" x14ac:dyDescent="0.3">
      <c r="A89" s="63"/>
      <c r="B89" s="63"/>
      <c r="C89" s="63"/>
      <c r="D89" s="63"/>
      <c r="E89" s="63"/>
      <c r="F89" s="63"/>
      <c r="G89" s="63"/>
      <c r="H89" s="63"/>
      <c r="I89" s="63"/>
      <c r="J89" s="63"/>
      <c r="K89" s="63"/>
      <c r="L89" s="63"/>
      <c r="M89" s="63"/>
      <c r="N89" s="24"/>
      <c r="P89" s="63"/>
      <c r="R89" s="122" t="s">
        <v>277</v>
      </c>
      <c r="S89" s="41"/>
    </row>
    <row r="90" spans="1:19" ht="56.25" customHeight="1" x14ac:dyDescent="0.3">
      <c r="N90" s="24"/>
      <c r="R90" s="121" t="s">
        <v>60</v>
      </c>
      <c r="S90" s="35"/>
    </row>
    <row r="91" spans="1:19" ht="56.25" customHeight="1" x14ac:dyDescent="0.3">
      <c r="N91" s="24"/>
      <c r="R91" s="122" t="s">
        <v>280</v>
      </c>
      <c r="S91" s="41"/>
    </row>
    <row r="92" spans="1:19" ht="56.25" customHeight="1" x14ac:dyDescent="0.3">
      <c r="A92" s="63"/>
      <c r="B92" s="63"/>
      <c r="C92" s="63"/>
      <c r="D92" s="63"/>
      <c r="E92" s="63"/>
      <c r="F92" s="63"/>
      <c r="G92" s="63"/>
      <c r="H92" s="63"/>
      <c r="I92" s="63"/>
      <c r="J92" s="63"/>
      <c r="K92" s="63"/>
      <c r="L92" s="63"/>
      <c r="M92" s="63"/>
      <c r="N92" s="24"/>
      <c r="P92" s="63"/>
      <c r="R92" s="122" t="s">
        <v>303</v>
      </c>
      <c r="S92" s="41"/>
    </row>
    <row r="93" spans="1:19" ht="56.25" customHeight="1" x14ac:dyDescent="0.3">
      <c r="A93" s="63"/>
      <c r="B93" s="63"/>
      <c r="C93" s="63"/>
      <c r="D93" s="63"/>
      <c r="E93" s="63"/>
      <c r="F93" s="63"/>
      <c r="G93" s="63"/>
      <c r="H93" s="63"/>
      <c r="I93" s="63"/>
      <c r="J93" s="63"/>
      <c r="K93" s="63"/>
      <c r="L93" s="63"/>
      <c r="M93" s="63"/>
      <c r="N93" s="25"/>
      <c r="P93" s="63"/>
      <c r="R93" s="122" t="s">
        <v>281</v>
      </c>
      <c r="S93" s="41"/>
    </row>
    <row r="94" spans="1:19" ht="56.25" customHeight="1" x14ac:dyDescent="0.3">
      <c r="A94" s="63"/>
      <c r="B94" s="63"/>
      <c r="C94" s="63"/>
      <c r="D94" s="63"/>
      <c r="E94" s="63"/>
      <c r="F94" s="63"/>
      <c r="G94" s="63"/>
      <c r="H94" s="63"/>
      <c r="I94" s="63"/>
      <c r="J94" s="63"/>
      <c r="K94" s="63"/>
      <c r="L94" s="63"/>
      <c r="M94" s="63"/>
      <c r="P94" s="63"/>
      <c r="R94" s="121" t="s">
        <v>65</v>
      </c>
      <c r="S94" s="35"/>
    </row>
    <row r="95" spans="1:19" ht="56.25" customHeight="1" x14ac:dyDescent="0.3">
      <c r="A95" s="63"/>
      <c r="B95" s="63"/>
      <c r="C95" s="63"/>
      <c r="D95" s="63"/>
      <c r="E95" s="63"/>
      <c r="F95" s="63"/>
      <c r="G95" s="63"/>
      <c r="H95" s="63"/>
      <c r="I95" s="63"/>
      <c r="J95" s="63"/>
      <c r="K95" s="63"/>
      <c r="L95" s="63"/>
      <c r="M95" s="63"/>
      <c r="P95" s="63"/>
      <c r="R95" s="122" t="s">
        <v>282</v>
      </c>
      <c r="S95" s="41"/>
    </row>
    <row r="96" spans="1:19" ht="56.25" customHeight="1" x14ac:dyDescent="0.3">
      <c r="A96" s="63"/>
      <c r="B96" s="63"/>
      <c r="C96" s="63"/>
      <c r="D96" s="63"/>
      <c r="E96" s="63"/>
      <c r="F96" s="63"/>
      <c r="G96" s="63"/>
      <c r="H96" s="63"/>
      <c r="I96" s="63"/>
      <c r="J96" s="63"/>
      <c r="K96" s="63"/>
      <c r="L96" s="63"/>
      <c r="M96" s="63"/>
      <c r="P96" s="63"/>
      <c r="R96" s="122" t="s">
        <v>284</v>
      </c>
      <c r="S96" s="41"/>
    </row>
    <row r="97" spans="1:19" ht="56.25" customHeight="1" x14ac:dyDescent="0.3">
      <c r="A97" s="63"/>
      <c r="B97" s="63"/>
      <c r="C97" s="63"/>
      <c r="D97" s="63"/>
      <c r="E97" s="63"/>
      <c r="F97" s="63"/>
      <c r="G97" s="63"/>
      <c r="H97" s="63"/>
      <c r="I97" s="63"/>
      <c r="J97" s="63"/>
      <c r="K97" s="63"/>
      <c r="L97" s="63"/>
      <c r="M97" s="63"/>
      <c r="N97" s="24"/>
      <c r="P97" s="63"/>
      <c r="R97" s="121" t="s">
        <v>59</v>
      </c>
      <c r="S97" s="35"/>
    </row>
    <row r="98" spans="1:19" ht="56.25" customHeight="1" x14ac:dyDescent="0.3">
      <c r="A98" s="63"/>
      <c r="B98" s="63"/>
      <c r="C98" s="63"/>
      <c r="D98" s="63"/>
      <c r="E98" s="63"/>
      <c r="F98" s="63"/>
      <c r="G98" s="63"/>
      <c r="H98" s="63"/>
      <c r="I98" s="63"/>
      <c r="J98" s="63"/>
      <c r="K98" s="63"/>
      <c r="L98" s="63"/>
      <c r="M98" s="63"/>
      <c r="N98" s="24"/>
      <c r="P98" s="63"/>
      <c r="R98" s="121" t="s">
        <v>61</v>
      </c>
      <c r="S98" s="35"/>
    </row>
    <row r="99" spans="1:19" ht="56.25" customHeight="1" x14ac:dyDescent="0.3">
      <c r="N99" s="24"/>
      <c r="R99" s="1" t="s">
        <v>62</v>
      </c>
      <c r="S99" s="38"/>
    </row>
    <row r="100" spans="1:19" ht="56.25" customHeight="1" x14ac:dyDescent="0.3">
      <c r="N100" s="24"/>
      <c r="R100" s="121" t="s">
        <v>63</v>
      </c>
      <c r="S100" s="35"/>
    </row>
    <row r="101" spans="1:19" ht="56.25" customHeight="1" x14ac:dyDescent="0.3">
      <c r="A101" s="63"/>
      <c r="B101" s="63"/>
      <c r="C101" s="63"/>
      <c r="D101" s="63"/>
      <c r="E101" s="63"/>
      <c r="F101" s="63"/>
      <c r="G101" s="63"/>
      <c r="H101" s="63"/>
      <c r="I101" s="63"/>
      <c r="J101" s="63"/>
      <c r="K101" s="63"/>
      <c r="L101" s="63"/>
      <c r="M101" s="63"/>
      <c r="N101" s="24"/>
      <c r="O101" s="26"/>
      <c r="P101" s="24"/>
      <c r="Q101" s="26"/>
      <c r="R101" s="121" t="s">
        <v>66</v>
      </c>
      <c r="S101" s="35"/>
    </row>
    <row r="102" spans="1:19" ht="56.25" customHeight="1" x14ac:dyDescent="0.3">
      <c r="A102" s="63"/>
      <c r="B102" s="63"/>
      <c r="C102" s="63"/>
      <c r="D102" s="63"/>
      <c r="E102" s="63"/>
      <c r="F102" s="63"/>
      <c r="G102" s="63"/>
      <c r="H102" s="63"/>
      <c r="I102" s="63"/>
      <c r="J102" s="63"/>
      <c r="K102" s="63"/>
      <c r="L102" s="63"/>
      <c r="M102" s="63"/>
      <c r="P102" s="63"/>
      <c r="R102" s="121" t="s">
        <v>67</v>
      </c>
      <c r="S102" s="35"/>
    </row>
    <row r="103" spans="1:19" ht="56.25" customHeight="1" x14ac:dyDescent="0.3">
      <c r="A103" s="63"/>
      <c r="B103" s="63"/>
      <c r="C103" s="63"/>
      <c r="D103" s="63"/>
      <c r="E103" s="63"/>
      <c r="F103" s="63"/>
      <c r="G103" s="63"/>
      <c r="H103" s="63"/>
      <c r="I103" s="63"/>
      <c r="J103" s="63"/>
      <c r="K103" s="63"/>
      <c r="L103" s="63"/>
      <c r="M103" s="63"/>
      <c r="P103" s="63"/>
      <c r="R103" s="121" t="s">
        <v>68</v>
      </c>
      <c r="S103" s="35"/>
    </row>
    <row r="104" spans="1:19" ht="56.25" customHeight="1" x14ac:dyDescent="0.3">
      <c r="A104" s="63"/>
      <c r="B104" s="63"/>
      <c r="C104" s="63"/>
      <c r="D104" s="63"/>
      <c r="E104" s="63"/>
      <c r="F104" s="63"/>
      <c r="G104" s="63"/>
      <c r="H104" s="63"/>
      <c r="I104" s="63"/>
      <c r="J104" s="63"/>
      <c r="K104" s="63"/>
      <c r="L104" s="63"/>
      <c r="M104" s="63"/>
      <c r="N104" s="24"/>
      <c r="P104" s="63"/>
      <c r="R104" s="121" t="s">
        <v>69</v>
      </c>
      <c r="S104" s="35"/>
    </row>
    <row r="105" spans="1:19" ht="56.25" customHeight="1" x14ac:dyDescent="0.3">
      <c r="N105" s="24"/>
      <c r="O105" s="14"/>
      <c r="Q105" s="14"/>
      <c r="R105" s="121" t="s">
        <v>170</v>
      </c>
      <c r="S105" s="35"/>
    </row>
    <row r="106" spans="1:19" ht="56.25" customHeight="1" x14ac:dyDescent="0.3">
      <c r="N106" s="24"/>
      <c r="O106" s="14"/>
      <c r="Q106" s="14"/>
      <c r="R106" s="121" t="s">
        <v>70</v>
      </c>
      <c r="S106" s="35"/>
    </row>
    <row r="107" spans="1:19" ht="56.25" customHeight="1" x14ac:dyDescent="0.3">
      <c r="A107" s="63"/>
      <c r="B107" s="63"/>
      <c r="C107" s="63"/>
      <c r="D107" s="63"/>
      <c r="E107" s="63"/>
      <c r="F107" s="63"/>
      <c r="G107" s="63"/>
      <c r="H107" s="63"/>
      <c r="I107" s="63"/>
      <c r="J107" s="63"/>
      <c r="K107" s="63"/>
      <c r="L107" s="63"/>
      <c r="M107" s="63"/>
      <c r="N107" s="24"/>
      <c r="O107" s="14"/>
      <c r="P107" s="24"/>
      <c r="Q107" s="14"/>
      <c r="R107" s="121" t="s">
        <v>71</v>
      </c>
      <c r="S107" s="35"/>
    </row>
    <row r="108" spans="1:19" ht="56.25" customHeight="1" x14ac:dyDescent="0.3">
      <c r="A108" s="63"/>
      <c r="B108" s="63"/>
      <c r="C108" s="63"/>
      <c r="D108" s="63"/>
      <c r="E108" s="63"/>
      <c r="F108" s="63"/>
      <c r="G108" s="63"/>
      <c r="H108" s="63"/>
      <c r="I108" s="63"/>
      <c r="J108" s="63"/>
      <c r="K108" s="63"/>
      <c r="L108" s="63"/>
      <c r="M108" s="63"/>
      <c r="N108" s="24"/>
      <c r="O108" s="26"/>
      <c r="P108" s="24"/>
      <c r="Q108" s="26"/>
      <c r="R108" s="121" t="s">
        <v>72</v>
      </c>
      <c r="S108" s="35"/>
    </row>
    <row r="109" spans="1:19" ht="56.25" customHeight="1" x14ac:dyDescent="0.3">
      <c r="A109" s="63"/>
      <c r="B109" s="63"/>
      <c r="C109" s="63"/>
      <c r="D109" s="63"/>
      <c r="E109" s="63"/>
      <c r="F109" s="63"/>
      <c r="G109" s="63"/>
      <c r="H109" s="63"/>
      <c r="I109" s="63"/>
      <c r="J109" s="63"/>
      <c r="K109" s="63"/>
      <c r="L109" s="63"/>
      <c r="M109" s="63"/>
      <c r="N109" s="24"/>
      <c r="P109" s="63"/>
      <c r="R109" s="121" t="s">
        <v>171</v>
      </c>
      <c r="S109" s="35"/>
    </row>
    <row r="110" spans="1:19" ht="56.25" customHeight="1" x14ac:dyDescent="0.3">
      <c r="N110" s="24"/>
      <c r="R110" s="121" t="s">
        <v>73</v>
      </c>
      <c r="S110" s="35"/>
    </row>
    <row r="111" spans="1:19" ht="56.25" customHeight="1" x14ac:dyDescent="0.3">
      <c r="R111" s="121" t="s">
        <v>74</v>
      </c>
      <c r="S111" s="35"/>
    </row>
    <row r="112" spans="1:19" ht="56.25" customHeight="1" x14ac:dyDescent="0.3">
      <c r="A112" s="63"/>
      <c r="B112" s="63"/>
      <c r="C112" s="63"/>
      <c r="D112" s="63"/>
      <c r="E112" s="63"/>
      <c r="F112" s="63"/>
      <c r="G112" s="63"/>
      <c r="H112" s="63"/>
      <c r="I112" s="63"/>
      <c r="J112" s="63"/>
      <c r="K112" s="63"/>
      <c r="L112" s="63"/>
      <c r="M112" s="63"/>
      <c r="P112" s="63"/>
      <c r="R112" s="121" t="s">
        <v>75</v>
      </c>
      <c r="S112" s="35"/>
    </row>
    <row r="113" spans="1:19" ht="56.25" customHeight="1" x14ac:dyDescent="0.3">
      <c r="A113" s="63"/>
      <c r="B113" s="63"/>
      <c r="C113" s="63"/>
      <c r="D113" s="63"/>
      <c r="E113" s="63"/>
      <c r="F113" s="63"/>
      <c r="G113" s="63"/>
      <c r="H113" s="63"/>
      <c r="I113" s="63"/>
      <c r="J113" s="63"/>
      <c r="K113" s="63"/>
      <c r="L113" s="63"/>
      <c r="M113" s="63"/>
      <c r="N113" s="24"/>
      <c r="P113" s="63"/>
      <c r="R113" s="121" t="s">
        <v>76</v>
      </c>
      <c r="S113" s="35"/>
    </row>
    <row r="114" spans="1:19" ht="56.25" customHeight="1" x14ac:dyDescent="0.3">
      <c r="A114" s="63"/>
      <c r="B114" s="63"/>
      <c r="C114" s="63"/>
      <c r="D114" s="63"/>
      <c r="E114" s="63"/>
      <c r="F114" s="63"/>
      <c r="G114" s="63"/>
      <c r="H114" s="63"/>
      <c r="I114" s="63"/>
      <c r="J114" s="63"/>
      <c r="K114" s="63"/>
      <c r="L114" s="63"/>
      <c r="M114" s="63"/>
      <c r="N114" s="24"/>
      <c r="P114" s="63"/>
      <c r="R114" s="121" t="s">
        <v>77</v>
      </c>
      <c r="S114" s="35"/>
    </row>
    <row r="115" spans="1:19" ht="56.25" customHeight="1" x14ac:dyDescent="0.3">
      <c r="A115" s="63"/>
      <c r="B115" s="63"/>
      <c r="C115" s="63"/>
      <c r="D115" s="63"/>
      <c r="E115" s="63"/>
      <c r="F115" s="63"/>
      <c r="G115" s="63"/>
      <c r="H115" s="63"/>
      <c r="I115" s="63"/>
      <c r="J115" s="63"/>
      <c r="K115" s="63"/>
      <c r="L115" s="63"/>
      <c r="M115" s="63"/>
      <c r="N115" s="24"/>
      <c r="P115" s="63"/>
      <c r="R115" s="121" t="s">
        <v>78</v>
      </c>
      <c r="S115" s="35"/>
    </row>
    <row r="116" spans="1:19" ht="56.25" customHeight="1" x14ac:dyDescent="0.3">
      <c r="N116" s="24"/>
      <c r="R116" s="121" t="s">
        <v>79</v>
      </c>
      <c r="S116" s="35"/>
    </row>
    <row r="117" spans="1:19" ht="56.25" customHeight="1" x14ac:dyDescent="0.3">
      <c r="A117" s="63"/>
      <c r="B117" s="63"/>
      <c r="C117" s="63"/>
      <c r="D117" s="63"/>
      <c r="E117" s="63"/>
      <c r="F117" s="63"/>
      <c r="G117" s="63"/>
      <c r="H117" s="63"/>
      <c r="I117" s="63"/>
      <c r="J117" s="63"/>
      <c r="K117" s="63"/>
      <c r="L117" s="63"/>
      <c r="M117" s="63"/>
      <c r="P117" s="63"/>
      <c r="R117" s="121" t="s">
        <v>81</v>
      </c>
      <c r="S117" s="35"/>
    </row>
    <row r="118" spans="1:19" ht="56.25" customHeight="1" x14ac:dyDescent="0.3">
      <c r="A118" s="63"/>
      <c r="B118" s="63"/>
      <c r="C118" s="63"/>
      <c r="D118" s="63"/>
      <c r="E118" s="63"/>
      <c r="F118" s="63"/>
      <c r="G118" s="63"/>
      <c r="H118" s="63"/>
      <c r="I118" s="63"/>
      <c r="J118" s="63"/>
      <c r="K118" s="63"/>
      <c r="L118" s="63"/>
      <c r="M118" s="63"/>
      <c r="P118" s="63"/>
      <c r="R118" s="121" t="s">
        <v>83</v>
      </c>
      <c r="S118" s="35"/>
    </row>
    <row r="119" spans="1:19" ht="56.25" customHeight="1" x14ac:dyDescent="0.3">
      <c r="A119" s="63"/>
      <c r="B119" s="63"/>
      <c r="C119" s="63"/>
      <c r="D119" s="63"/>
      <c r="E119" s="63"/>
      <c r="F119" s="63"/>
      <c r="G119" s="63"/>
      <c r="H119" s="63"/>
      <c r="I119" s="63"/>
      <c r="J119" s="63"/>
      <c r="K119" s="63"/>
      <c r="L119" s="63"/>
      <c r="M119" s="63"/>
      <c r="N119" s="24"/>
      <c r="P119" s="63"/>
      <c r="R119" s="121" t="s">
        <v>85</v>
      </c>
      <c r="S119" s="35"/>
    </row>
    <row r="120" spans="1:19" ht="56.25" customHeight="1" x14ac:dyDescent="0.3">
      <c r="A120" s="63"/>
      <c r="B120" s="63"/>
      <c r="C120" s="63"/>
      <c r="D120" s="63"/>
      <c r="E120" s="63"/>
      <c r="F120" s="63"/>
      <c r="G120" s="63"/>
      <c r="H120" s="63"/>
      <c r="I120" s="63"/>
      <c r="J120" s="63"/>
      <c r="K120" s="63"/>
      <c r="L120" s="63"/>
      <c r="M120" s="63"/>
      <c r="N120" s="24"/>
      <c r="P120" s="63"/>
      <c r="R120" s="121" t="s">
        <v>87</v>
      </c>
      <c r="S120" s="35"/>
    </row>
    <row r="121" spans="1:19" ht="56.25" customHeight="1" x14ac:dyDescent="0.3">
      <c r="A121" s="63"/>
      <c r="B121" s="63"/>
      <c r="C121" s="63"/>
      <c r="D121" s="63"/>
      <c r="E121" s="63"/>
      <c r="F121" s="63"/>
      <c r="G121" s="63"/>
      <c r="H121" s="63"/>
      <c r="I121" s="63"/>
      <c r="J121" s="63"/>
      <c r="K121" s="63"/>
      <c r="L121" s="63"/>
      <c r="M121" s="63"/>
      <c r="N121" s="25"/>
      <c r="P121" s="63"/>
      <c r="R121" s="121" t="s">
        <v>89</v>
      </c>
      <c r="S121" s="35"/>
    </row>
    <row r="122" spans="1:19" ht="56.25" customHeight="1" x14ac:dyDescent="0.3">
      <c r="A122" s="63"/>
      <c r="B122" s="63"/>
      <c r="C122" s="63"/>
      <c r="D122" s="63"/>
      <c r="E122" s="63"/>
      <c r="F122" s="63"/>
      <c r="G122" s="63"/>
      <c r="H122" s="63"/>
      <c r="I122" s="63"/>
      <c r="J122" s="63"/>
      <c r="K122" s="63"/>
      <c r="L122" s="63"/>
      <c r="M122" s="63"/>
      <c r="P122" s="63"/>
      <c r="R122" s="121" t="s">
        <v>90</v>
      </c>
      <c r="S122" s="35"/>
    </row>
    <row r="123" spans="1:19" ht="56.25" customHeight="1" x14ac:dyDescent="0.3">
      <c r="A123" s="63"/>
      <c r="B123" s="63"/>
      <c r="C123" s="63"/>
      <c r="D123" s="63"/>
      <c r="E123" s="63"/>
      <c r="F123" s="63"/>
      <c r="G123" s="63"/>
      <c r="H123" s="63"/>
      <c r="I123" s="63"/>
      <c r="J123" s="63"/>
      <c r="K123" s="63"/>
      <c r="L123" s="63"/>
      <c r="M123" s="63"/>
      <c r="P123" s="63"/>
      <c r="R123" s="121" t="s">
        <v>91</v>
      </c>
      <c r="S123" s="35"/>
    </row>
    <row r="124" spans="1:19" ht="56.25" customHeight="1" x14ac:dyDescent="0.3">
      <c r="A124" s="134"/>
      <c r="B124" s="134"/>
      <c r="C124" s="134"/>
      <c r="D124" s="134"/>
      <c r="E124" s="134"/>
      <c r="F124" s="134"/>
      <c r="G124" s="134"/>
      <c r="H124" s="134"/>
      <c r="I124" s="134"/>
      <c r="J124" s="134"/>
      <c r="K124" s="134"/>
      <c r="L124" s="134"/>
      <c r="M124" s="134"/>
      <c r="N124" s="24"/>
      <c r="O124" s="14"/>
      <c r="P124" s="10"/>
      <c r="Q124" s="14"/>
      <c r="R124" s="121" t="s">
        <v>92</v>
      </c>
      <c r="S124" s="35"/>
    </row>
    <row r="125" spans="1:19" ht="56.25" customHeight="1" x14ac:dyDescent="0.3">
      <c r="N125" s="24"/>
      <c r="O125" s="14"/>
      <c r="Q125" s="14"/>
      <c r="R125" s="121" t="s">
        <v>94</v>
      </c>
      <c r="S125" s="35"/>
    </row>
    <row r="126" spans="1:19" ht="56.25" customHeight="1" x14ac:dyDescent="0.3">
      <c r="N126" s="24"/>
      <c r="R126" s="121" t="s">
        <v>95</v>
      </c>
      <c r="S126" s="35"/>
    </row>
    <row r="127" spans="1:19" ht="56.25" customHeight="1" x14ac:dyDescent="0.3">
      <c r="N127" s="25"/>
      <c r="R127" s="121" t="s">
        <v>96</v>
      </c>
      <c r="S127" s="35"/>
    </row>
    <row r="128" spans="1:19" ht="56.25" customHeight="1" x14ac:dyDescent="0.3">
      <c r="R128" s="121" t="s">
        <v>97</v>
      </c>
      <c r="S128" s="35"/>
    </row>
    <row r="129" spans="14:19" ht="56.25" customHeight="1" x14ac:dyDescent="0.3">
      <c r="N129" s="24"/>
      <c r="R129" s="1" t="s">
        <v>98</v>
      </c>
      <c r="S129" s="38"/>
    </row>
    <row r="130" spans="14:19" ht="56.25" customHeight="1" x14ac:dyDescent="0.3">
      <c r="N130" s="24"/>
      <c r="R130" s="121" t="s">
        <v>99</v>
      </c>
      <c r="S130" s="35"/>
    </row>
    <row r="131" spans="14:19" ht="56.25" customHeight="1" x14ac:dyDescent="0.3">
      <c r="N131" s="24"/>
      <c r="O131" s="14"/>
      <c r="Q131" s="14"/>
      <c r="R131" s="1" t="s">
        <v>100</v>
      </c>
      <c r="S131" s="38"/>
    </row>
    <row r="132" spans="14:19" ht="56.25" customHeight="1" x14ac:dyDescent="0.3">
      <c r="N132" s="24"/>
      <c r="O132" s="26"/>
      <c r="Q132" s="26"/>
      <c r="R132" s="1" t="s">
        <v>101</v>
      </c>
      <c r="S132" s="38"/>
    </row>
    <row r="133" spans="14:19" ht="56.25" customHeight="1" x14ac:dyDescent="0.3">
      <c r="N133" s="24"/>
      <c r="R133" s="1" t="s">
        <v>102</v>
      </c>
      <c r="S133" s="38"/>
    </row>
    <row r="134" spans="14:19" ht="56.25" customHeight="1" x14ac:dyDescent="0.3">
      <c r="N134" s="24"/>
      <c r="R134" s="1" t="s">
        <v>103</v>
      </c>
      <c r="S134" s="38"/>
    </row>
    <row r="135" spans="14:19" ht="56.25" customHeight="1" x14ac:dyDescent="0.3">
      <c r="N135" s="25"/>
      <c r="R135" s="1" t="s">
        <v>104</v>
      </c>
      <c r="S135" s="38"/>
    </row>
    <row r="136" spans="14:19" ht="56.25" customHeight="1" x14ac:dyDescent="0.3">
      <c r="N136" s="10"/>
      <c r="R136" s="1" t="s">
        <v>105</v>
      </c>
      <c r="S136" s="38"/>
    </row>
    <row r="137" spans="14:19" ht="56.25" customHeight="1" x14ac:dyDescent="0.3">
      <c r="R137" s="1" t="s">
        <v>175</v>
      </c>
      <c r="S137" s="38"/>
    </row>
    <row r="138" spans="14:19" ht="56.25" customHeight="1" x14ac:dyDescent="0.3">
      <c r="O138" s="26"/>
      <c r="Q138" s="26"/>
      <c r="R138" s="1" t="s">
        <v>106</v>
      </c>
      <c r="S138" s="38"/>
    </row>
    <row r="139" spans="14:19" ht="56.25" customHeight="1" x14ac:dyDescent="0.3">
      <c r="R139" s="1" t="s">
        <v>185</v>
      </c>
      <c r="S139" s="38"/>
    </row>
    <row r="140" spans="14:19" ht="56.25" customHeight="1" x14ac:dyDescent="0.3">
      <c r="R140" s="1" t="s">
        <v>178</v>
      </c>
      <c r="S140" s="38"/>
    </row>
    <row r="141" spans="14:19" ht="56.25" customHeight="1" x14ac:dyDescent="0.3">
      <c r="R141" s="1" t="s">
        <v>108</v>
      </c>
      <c r="S141" s="38"/>
    </row>
    <row r="142" spans="14:19" ht="56.25" customHeight="1" x14ac:dyDescent="0.3">
      <c r="R142" s="1" t="s">
        <v>109</v>
      </c>
      <c r="S142" s="38"/>
    </row>
    <row r="143" spans="14:19" ht="56.25" customHeight="1" x14ac:dyDescent="0.3">
      <c r="R143" s="1" t="s">
        <v>110</v>
      </c>
      <c r="S143" s="38"/>
    </row>
    <row r="144" spans="14:19" ht="56.25" customHeight="1" x14ac:dyDescent="0.3">
      <c r="O144" s="14"/>
      <c r="Q144" s="14"/>
      <c r="R144" s="1" t="s">
        <v>111</v>
      </c>
      <c r="S144" s="38"/>
    </row>
    <row r="145" spans="15:19" ht="56.25" customHeight="1" x14ac:dyDescent="0.3">
      <c r="O145" s="14"/>
      <c r="Q145" s="14"/>
      <c r="R145" s="1" t="s">
        <v>113</v>
      </c>
      <c r="S145" s="38"/>
    </row>
    <row r="146" spans="15:19" ht="56.25" customHeight="1" x14ac:dyDescent="0.3">
      <c r="O146" s="14"/>
      <c r="Q146" s="14"/>
      <c r="R146" s="1" t="s">
        <v>114</v>
      </c>
      <c r="S146" s="38"/>
    </row>
    <row r="147" spans="15:19" ht="56.25" customHeight="1" x14ac:dyDescent="0.3">
      <c r="R147" s="121" t="s">
        <v>116</v>
      </c>
      <c r="S147" s="35"/>
    </row>
    <row r="148" spans="15:19" ht="56.25" customHeight="1" x14ac:dyDescent="0.3">
      <c r="R148" s="121" t="s">
        <v>117</v>
      </c>
      <c r="S148" s="35"/>
    </row>
    <row r="149" spans="15:19" ht="56.25" customHeight="1" x14ac:dyDescent="0.3">
      <c r="R149" s="121" t="s">
        <v>118</v>
      </c>
      <c r="S149" s="35"/>
    </row>
    <row r="150" spans="15:19" ht="56.25" customHeight="1" x14ac:dyDescent="0.3">
      <c r="O150" s="14"/>
      <c r="Q150" s="14"/>
      <c r="R150" s="121" t="s">
        <v>119</v>
      </c>
      <c r="S150" s="35"/>
    </row>
    <row r="151" spans="15:19" ht="56.25" customHeight="1" x14ac:dyDescent="0.3">
      <c r="O151" s="14"/>
      <c r="Q151" s="14"/>
      <c r="R151" s="121" t="s">
        <v>120</v>
      </c>
      <c r="S151" s="35"/>
    </row>
    <row r="152" spans="15:19" ht="56.25" customHeight="1" x14ac:dyDescent="0.3">
      <c r="O152" s="14"/>
      <c r="Q152" s="14"/>
      <c r="R152" s="362" t="s">
        <v>121</v>
      </c>
      <c r="S152" s="35"/>
    </row>
    <row r="153" spans="15:19" ht="56.25" customHeight="1" x14ac:dyDescent="0.3">
      <c r="O153" s="14"/>
      <c r="Q153" s="14"/>
      <c r="R153" s="362"/>
      <c r="S153" s="35"/>
    </row>
    <row r="154" spans="15:19" ht="56.25" customHeight="1" x14ac:dyDescent="0.3">
      <c r="O154" s="14"/>
      <c r="Q154" s="14"/>
      <c r="R154" s="121" t="s">
        <v>122</v>
      </c>
      <c r="S154" s="35"/>
    </row>
    <row r="155" spans="15:19" ht="56.25" customHeight="1" x14ac:dyDescent="0.3">
      <c r="O155" s="14"/>
      <c r="Q155" s="14"/>
      <c r="R155" s="121" t="s">
        <v>123</v>
      </c>
      <c r="S155" s="35"/>
    </row>
    <row r="156" spans="15:19" ht="56.25" customHeight="1" x14ac:dyDescent="0.3">
      <c r="R156" s="121" t="s">
        <v>124</v>
      </c>
      <c r="S156" s="35"/>
    </row>
    <row r="157" spans="15:19" ht="56.25" customHeight="1" x14ac:dyDescent="0.3">
      <c r="R157" s="123" t="s">
        <v>125</v>
      </c>
      <c r="S157" s="44"/>
    </row>
    <row r="158" spans="15:19" ht="56.25" customHeight="1" x14ac:dyDescent="0.3">
      <c r="R158" s="3" t="s">
        <v>126</v>
      </c>
      <c r="S158" s="38"/>
    </row>
    <row r="159" spans="15:19" ht="56.25" customHeight="1" x14ac:dyDescent="0.3">
      <c r="R159" s="1" t="s">
        <v>127</v>
      </c>
      <c r="S159" s="38"/>
    </row>
    <row r="160" spans="15:19" ht="56.25" customHeight="1" x14ac:dyDescent="0.3">
      <c r="R160" s="1" t="s">
        <v>128</v>
      </c>
      <c r="S160" s="38"/>
    </row>
    <row r="161" spans="15:19" ht="56.25" customHeight="1" x14ac:dyDescent="0.3">
      <c r="R161" s="1" t="s">
        <v>103</v>
      </c>
      <c r="S161" s="38"/>
    </row>
    <row r="162" spans="15:19" ht="56.25" customHeight="1" x14ac:dyDescent="0.3">
      <c r="O162" s="14"/>
      <c r="Q162" s="14"/>
      <c r="R162" s="1" t="s">
        <v>130</v>
      </c>
      <c r="S162" s="38"/>
    </row>
    <row r="163" spans="15:19" ht="56.25" customHeight="1" x14ac:dyDescent="0.3">
      <c r="R163" s="1" t="s">
        <v>131</v>
      </c>
      <c r="S163" s="38"/>
    </row>
    <row r="164" spans="15:19" ht="56.25" customHeight="1" x14ac:dyDescent="0.3">
      <c r="R164" s="1" t="s">
        <v>132</v>
      </c>
      <c r="S164" s="38"/>
    </row>
    <row r="165" spans="15:19" ht="56.25" customHeight="1" x14ac:dyDescent="0.3">
      <c r="O165" s="14"/>
      <c r="Q165" s="14"/>
      <c r="R165" s="1" t="s">
        <v>134</v>
      </c>
      <c r="S165" s="38"/>
    </row>
    <row r="166" spans="15:19" ht="56.25" customHeight="1" x14ac:dyDescent="0.3">
      <c r="O166" s="26"/>
      <c r="Q166" s="26"/>
      <c r="R166" s="1" t="s">
        <v>135</v>
      </c>
      <c r="S166" s="38"/>
    </row>
    <row r="167" spans="15:19" ht="56.25" customHeight="1" x14ac:dyDescent="0.3">
      <c r="R167" s="1" t="s">
        <v>137</v>
      </c>
      <c r="S167" s="38"/>
    </row>
    <row r="168" spans="15:19" ht="56.25" customHeight="1" x14ac:dyDescent="0.3">
      <c r="R168" s="1" t="s">
        <v>43</v>
      </c>
      <c r="S168" s="38"/>
    </row>
    <row r="169" spans="15:19" ht="56.25" customHeight="1" x14ac:dyDescent="0.3">
      <c r="O169" s="14"/>
      <c r="Q169" s="14"/>
      <c r="R169" s="1" t="s">
        <v>139</v>
      </c>
      <c r="S169" s="38"/>
    </row>
    <row r="170" spans="15:19" ht="56.25" customHeight="1" x14ac:dyDescent="0.3">
      <c r="O170" s="14"/>
      <c r="Q170" s="14"/>
      <c r="R170" s="1" t="s">
        <v>140</v>
      </c>
      <c r="S170" s="38"/>
    </row>
    <row r="171" spans="15:19" ht="56.25" customHeight="1" x14ac:dyDescent="0.3">
      <c r="O171" s="14"/>
      <c r="Q171" s="14"/>
      <c r="R171" s="1" t="s">
        <v>141</v>
      </c>
      <c r="S171" s="38"/>
    </row>
    <row r="172" spans="15:19" ht="56.25" customHeight="1" x14ac:dyDescent="0.3">
      <c r="O172" s="26"/>
      <c r="Q172" s="26"/>
      <c r="R172" s="1" t="s">
        <v>143</v>
      </c>
      <c r="S172" s="38"/>
    </row>
    <row r="173" spans="15:19" ht="56.25" customHeight="1" x14ac:dyDescent="0.3">
      <c r="R173" s="1" t="s">
        <v>144</v>
      </c>
      <c r="S173" s="38"/>
    </row>
    <row r="174" spans="15:19" ht="56.25" customHeight="1" x14ac:dyDescent="0.3">
      <c r="O174" s="14"/>
      <c r="Q174" s="14"/>
      <c r="R174" s="1" t="s">
        <v>145</v>
      </c>
      <c r="S174" s="38"/>
    </row>
    <row r="175" spans="15:19" ht="56.25" customHeight="1" x14ac:dyDescent="0.3">
      <c r="O175" s="14"/>
      <c r="Q175" s="14"/>
      <c r="R175" s="121" t="s">
        <v>147</v>
      </c>
      <c r="S175" s="35"/>
    </row>
    <row r="176" spans="15:19" ht="56.25" customHeight="1" x14ac:dyDescent="0.3">
      <c r="O176" s="14"/>
      <c r="Q176" s="14"/>
      <c r="R176" s="362" t="s">
        <v>148</v>
      </c>
      <c r="S176" s="35"/>
    </row>
    <row r="177" spans="15:19" ht="56.25" customHeight="1" x14ac:dyDescent="0.3">
      <c r="O177" s="14"/>
      <c r="Q177" s="14"/>
      <c r="R177" s="362"/>
      <c r="S177" s="35"/>
    </row>
    <row r="178" spans="15:19" ht="56.25" customHeight="1" x14ac:dyDescent="0.3">
      <c r="O178" s="14"/>
      <c r="Q178" s="14"/>
      <c r="R178" s="121" t="s">
        <v>149</v>
      </c>
      <c r="S178" s="35"/>
    </row>
    <row r="179" spans="15:19" ht="56.25" customHeight="1" x14ac:dyDescent="0.3">
      <c r="O179" s="14"/>
      <c r="Q179" s="14"/>
      <c r="R179" s="121" t="s">
        <v>150</v>
      </c>
      <c r="S179" s="35"/>
    </row>
    <row r="180" spans="15:19" ht="56.25" customHeight="1" x14ac:dyDescent="0.3">
      <c r="O180" s="26"/>
      <c r="Q180" s="26"/>
      <c r="R180" s="121" t="s">
        <v>242</v>
      </c>
      <c r="S180" s="35"/>
    </row>
    <row r="181" spans="15:19" ht="56.25" customHeight="1" x14ac:dyDescent="0.3">
      <c r="R181" s="1" t="s">
        <v>153</v>
      </c>
      <c r="S181" s="38"/>
    </row>
    <row r="182" spans="15:19" ht="56.25" customHeight="1" x14ac:dyDescent="0.3">
      <c r="R182" s="1" t="s">
        <v>154</v>
      </c>
      <c r="S182" s="38"/>
    </row>
    <row r="183" spans="15:19" ht="56.25" customHeight="1" x14ac:dyDescent="0.3">
      <c r="R183" s="1" t="s">
        <v>155</v>
      </c>
      <c r="S183" s="38"/>
    </row>
    <row r="184" spans="15:19" ht="56.25" customHeight="1" x14ac:dyDescent="0.3">
      <c r="R184" s="1" t="s">
        <v>157</v>
      </c>
      <c r="S184" s="38"/>
    </row>
    <row r="185" spans="15:19" ht="56.25" customHeight="1" x14ac:dyDescent="0.3">
      <c r="R185" s="1" t="s">
        <v>158</v>
      </c>
      <c r="S185" s="38"/>
    </row>
    <row r="186" spans="15:19" ht="56.25" customHeight="1" x14ac:dyDescent="0.3">
      <c r="R186" s="1" t="s">
        <v>159</v>
      </c>
      <c r="S186" s="38"/>
    </row>
    <row r="187" spans="15:19" ht="56.25" customHeight="1" x14ac:dyDescent="0.3">
      <c r="R187" s="1" t="s">
        <v>160</v>
      </c>
      <c r="S187" s="38"/>
    </row>
    <row r="188" spans="15:19" ht="56.25" customHeight="1" x14ac:dyDescent="0.3">
      <c r="R188" s="1" t="s">
        <v>161</v>
      </c>
      <c r="S188" s="38"/>
    </row>
  </sheetData>
  <mergeCells count="2">
    <mergeCell ref="R176:R177"/>
    <mergeCell ref="R152:R153"/>
  </mergeCells>
  <pageMargins left="0.19685039370078741" right="0.44" top="0.9" bottom="0.39" header="0.19685039370078741" footer="0.15748031496062992"/>
  <pageSetup scale="90" orientation="landscape" r:id="rId1"/>
  <headerFooter>
    <oddHeader xml:space="preserve">&amp;CUNED
VICERRECTORÍA DE PLANIFICACIÓN
PROVAGARI
&amp;"-,Negrita"ESTRUCTURA DE RIESGOS&amp;"-,Normal"
</oddHead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O179"/>
  <sheetViews>
    <sheetView topLeftCell="Q1" zoomScale="70" zoomScaleNormal="70" workbookViewId="0">
      <selection activeCell="U2" sqref="U2:U4"/>
    </sheetView>
  </sheetViews>
  <sheetFormatPr baseColWidth="10" defaultColWidth="11.44140625" defaultRowHeight="14.4" x14ac:dyDescent="0.3"/>
  <cols>
    <col min="1" max="3" width="48" style="9" customWidth="1"/>
    <col min="4" max="20" width="39" style="9" customWidth="1"/>
    <col min="21" max="37" width="39" style="22" customWidth="1"/>
    <col min="38" max="38" width="9.44140625" style="22" customWidth="1"/>
    <col min="39" max="41" width="39" style="22" customWidth="1"/>
    <col min="42" max="16384" width="11.44140625" style="9"/>
  </cols>
  <sheetData>
    <row r="1" spans="1:38" ht="31.2" x14ac:dyDescent="0.3">
      <c r="A1" s="239" t="s">
        <v>516</v>
      </c>
      <c r="B1" s="239" t="s">
        <v>517</v>
      </c>
      <c r="C1" s="239" t="s">
        <v>518</v>
      </c>
      <c r="D1" s="239" t="s">
        <v>519</v>
      </c>
      <c r="E1" s="242" t="s">
        <v>388</v>
      </c>
      <c r="F1" s="242" t="s">
        <v>389</v>
      </c>
      <c r="G1" s="243" t="s">
        <v>390</v>
      </c>
      <c r="H1" s="243" t="s">
        <v>391</v>
      </c>
      <c r="I1" s="31" t="s">
        <v>527</v>
      </c>
      <c r="J1" s="31" t="s">
        <v>535</v>
      </c>
      <c r="K1" s="31" t="s">
        <v>536</v>
      </c>
      <c r="L1" s="31" t="s">
        <v>798</v>
      </c>
      <c r="M1" s="31" t="s">
        <v>801</v>
      </c>
      <c r="N1" s="31" t="s">
        <v>537</v>
      </c>
      <c r="O1" s="31" t="s">
        <v>866</v>
      </c>
      <c r="P1" s="31" t="s">
        <v>803</v>
      </c>
      <c r="Q1" s="31" t="s">
        <v>539</v>
      </c>
      <c r="R1" s="248" t="s">
        <v>396</v>
      </c>
      <c r="S1" s="249" t="s">
        <v>393</v>
      </c>
      <c r="T1" s="249" t="s">
        <v>394</v>
      </c>
      <c r="U1" s="247" t="s">
        <v>395</v>
      </c>
      <c r="V1" s="247" t="s">
        <v>894</v>
      </c>
      <c r="W1" s="247" t="s">
        <v>547</v>
      </c>
      <c r="X1" s="247" t="s">
        <v>548</v>
      </c>
      <c r="Y1" s="247" t="s">
        <v>549</v>
      </c>
      <c r="Z1" s="247" t="s">
        <v>558</v>
      </c>
      <c r="AA1" s="247" t="s">
        <v>567</v>
      </c>
      <c r="AB1" s="247" t="s">
        <v>582</v>
      </c>
      <c r="AC1" s="247" t="s">
        <v>570</v>
      </c>
      <c r="AD1" s="247" t="s">
        <v>571</v>
      </c>
      <c r="AE1" s="247" t="s">
        <v>809</v>
      </c>
      <c r="AF1" s="247" t="s">
        <v>810</v>
      </c>
      <c r="AG1" s="247" t="s">
        <v>812</v>
      </c>
      <c r="AH1" s="247"/>
      <c r="AI1" s="247"/>
      <c r="AJ1" s="247"/>
      <c r="AL1" s="255"/>
    </row>
    <row r="2" spans="1:38" ht="26.4" x14ac:dyDescent="0.3">
      <c r="A2" s="138" t="s">
        <v>162</v>
      </c>
      <c r="B2" s="240" t="s">
        <v>522</v>
      </c>
      <c r="C2" s="240" t="s">
        <v>523</v>
      </c>
      <c r="D2" s="138" t="s">
        <v>524</v>
      </c>
      <c r="E2" s="3" t="s">
        <v>288</v>
      </c>
      <c r="F2" s="138" t="s">
        <v>50</v>
      </c>
      <c r="G2" s="138" t="s">
        <v>55</v>
      </c>
      <c r="H2" s="1" t="s">
        <v>173</v>
      </c>
      <c r="I2" s="1" t="s">
        <v>528</v>
      </c>
      <c r="J2" s="244" t="s">
        <v>17</v>
      </c>
      <c r="K2" s="244" t="s">
        <v>31</v>
      </c>
      <c r="L2" s="244" t="s">
        <v>799</v>
      </c>
      <c r="M2" s="244" t="s">
        <v>20</v>
      </c>
      <c r="N2" s="246" t="s">
        <v>541</v>
      </c>
      <c r="O2" s="244" t="s">
        <v>802</v>
      </c>
      <c r="P2" s="244" t="s">
        <v>18</v>
      </c>
      <c r="Q2" s="245" t="s">
        <v>542</v>
      </c>
      <c r="R2" s="138" t="s">
        <v>253</v>
      </c>
      <c r="S2" s="139" t="s">
        <v>312</v>
      </c>
      <c r="T2" s="139" t="s">
        <v>271</v>
      </c>
      <c r="U2" s="139" t="s">
        <v>876</v>
      </c>
      <c r="V2" s="348" t="s">
        <v>895</v>
      </c>
      <c r="W2" s="244" t="s">
        <v>550</v>
      </c>
      <c r="X2" s="244" t="s">
        <v>555</v>
      </c>
      <c r="Y2" s="244" t="s">
        <v>67</v>
      </c>
      <c r="Z2" s="250" t="s">
        <v>559</v>
      </c>
      <c r="AA2" s="244" t="s">
        <v>805</v>
      </c>
      <c r="AB2" s="244" t="s">
        <v>806</v>
      </c>
      <c r="AC2" s="244" t="s">
        <v>808</v>
      </c>
      <c r="AD2" s="253" t="s">
        <v>572</v>
      </c>
      <c r="AE2" s="245" t="s">
        <v>108</v>
      </c>
      <c r="AF2" s="244" t="s">
        <v>887</v>
      </c>
      <c r="AG2" s="245" t="s">
        <v>578</v>
      </c>
      <c r="AH2" s="253"/>
      <c r="AI2" s="253"/>
      <c r="AJ2" s="253"/>
      <c r="AL2" s="255"/>
    </row>
    <row r="3" spans="1:38" ht="27.6" x14ac:dyDescent="0.3">
      <c r="A3" s="138" t="s">
        <v>163</v>
      </c>
      <c r="B3" s="237"/>
      <c r="C3" s="237" t="s">
        <v>4</v>
      </c>
      <c r="D3" s="138" t="s">
        <v>525</v>
      </c>
      <c r="E3" s="1" t="s">
        <v>56</v>
      </c>
      <c r="F3" s="138" t="s">
        <v>51</v>
      </c>
      <c r="G3" s="1" t="s">
        <v>167</v>
      </c>
      <c r="H3" s="1" t="s">
        <v>174</v>
      </c>
      <c r="I3" s="1" t="s">
        <v>529</v>
      </c>
      <c r="J3" s="1" t="s">
        <v>797</v>
      </c>
      <c r="K3" s="244" t="s">
        <v>883</v>
      </c>
      <c r="L3" s="244" t="s">
        <v>800</v>
      </c>
      <c r="M3" s="244" t="s">
        <v>230</v>
      </c>
      <c r="N3" s="246" t="s">
        <v>178</v>
      </c>
      <c r="O3" s="1"/>
      <c r="P3" s="244"/>
      <c r="Q3" s="245" t="s">
        <v>543</v>
      </c>
      <c r="R3" s="138" t="s">
        <v>804</v>
      </c>
      <c r="S3" s="139" t="s">
        <v>303</v>
      </c>
      <c r="T3" s="139" t="s">
        <v>275</v>
      </c>
      <c r="U3" s="138" t="s">
        <v>59</v>
      </c>
      <c r="V3" s="347" t="s">
        <v>896</v>
      </c>
      <c r="W3" s="244" t="s">
        <v>551</v>
      </c>
      <c r="X3" s="244" t="s">
        <v>869</v>
      </c>
      <c r="Y3" s="244" t="s">
        <v>68</v>
      </c>
      <c r="Z3" s="244" t="s">
        <v>72</v>
      </c>
      <c r="AA3" s="244" t="s">
        <v>263</v>
      </c>
      <c r="AB3" s="244" t="s">
        <v>807</v>
      </c>
      <c r="AC3" s="244" t="s">
        <v>103</v>
      </c>
      <c r="AD3" s="253" t="s">
        <v>573</v>
      </c>
      <c r="AE3" s="245" t="s">
        <v>574</v>
      </c>
      <c r="AF3" s="244" t="s">
        <v>581</v>
      </c>
      <c r="AG3" s="245" t="s">
        <v>155</v>
      </c>
      <c r="AH3" s="253"/>
      <c r="AI3" s="253"/>
      <c r="AJ3" s="253"/>
      <c r="AL3" s="255"/>
    </row>
    <row r="4" spans="1:38" ht="26.4" x14ac:dyDescent="0.3">
      <c r="A4" s="138" t="s">
        <v>520</v>
      </c>
      <c r="B4" s="237"/>
      <c r="C4" s="237"/>
      <c r="D4" s="138" t="s">
        <v>526</v>
      </c>
      <c r="E4" s="1" t="s">
        <v>183</v>
      </c>
      <c r="F4" s="138" t="s">
        <v>52</v>
      </c>
      <c r="G4" s="1" t="s">
        <v>188</v>
      </c>
      <c r="H4" s="1" t="s">
        <v>176</v>
      </c>
      <c r="I4" s="1" t="s">
        <v>881</v>
      </c>
      <c r="J4" s="1" t="s">
        <v>864</v>
      </c>
      <c r="K4" s="1"/>
      <c r="L4" s="1" t="s">
        <v>884</v>
      </c>
      <c r="M4" s="245"/>
      <c r="N4" s="244"/>
      <c r="O4" s="1"/>
      <c r="P4" s="1"/>
      <c r="Q4" s="245" t="s">
        <v>544</v>
      </c>
      <c r="R4" s="138"/>
      <c r="S4" s="139" t="s">
        <v>281</v>
      </c>
      <c r="T4" s="139" t="s">
        <v>277</v>
      </c>
      <c r="U4" s="138" t="s">
        <v>61</v>
      </c>
      <c r="V4" s="347"/>
      <c r="W4" s="244" t="s">
        <v>552</v>
      </c>
      <c r="X4" s="244" t="s">
        <v>556</v>
      </c>
      <c r="Y4" s="244" t="s">
        <v>69</v>
      </c>
      <c r="Z4" s="244" t="s">
        <v>75</v>
      </c>
      <c r="AA4" s="244" t="s">
        <v>568</v>
      </c>
      <c r="AB4" s="244" t="s">
        <v>101</v>
      </c>
      <c r="AC4" s="138"/>
      <c r="AD4" s="253" t="s">
        <v>175</v>
      </c>
      <c r="AE4" s="245" t="s">
        <v>575</v>
      </c>
      <c r="AF4" s="245"/>
      <c r="AG4" s="245" t="s">
        <v>579</v>
      </c>
      <c r="AH4" s="253"/>
      <c r="AI4" s="253"/>
      <c r="AJ4" s="253"/>
      <c r="AL4" s="255"/>
    </row>
    <row r="5" spans="1:38" x14ac:dyDescent="0.3">
      <c r="A5" s="1" t="s">
        <v>521</v>
      </c>
      <c r="B5" s="1"/>
      <c r="C5" s="1"/>
      <c r="D5" s="138"/>
      <c r="E5" s="1" t="s">
        <v>289</v>
      </c>
      <c r="F5" s="1" t="s">
        <v>58</v>
      </c>
      <c r="G5" s="1" t="s">
        <v>191</v>
      </c>
      <c r="H5" s="1" t="s">
        <v>177</v>
      </c>
      <c r="I5" s="1" t="s">
        <v>530</v>
      </c>
      <c r="J5" s="1"/>
      <c r="K5" s="1"/>
      <c r="L5" s="1"/>
      <c r="M5" s="1"/>
      <c r="N5" s="244"/>
      <c r="O5" s="1"/>
      <c r="P5" s="1"/>
      <c r="Q5" s="245" t="s">
        <v>545</v>
      </c>
      <c r="R5" s="138"/>
      <c r="S5" s="139" t="s">
        <v>252</v>
      </c>
      <c r="T5" s="139" t="s">
        <v>60</v>
      </c>
      <c r="U5" s="1"/>
      <c r="V5" s="1"/>
      <c r="W5" s="244" t="s">
        <v>553</v>
      </c>
      <c r="X5" s="244" t="s">
        <v>557</v>
      </c>
      <c r="Y5" s="138" t="s">
        <v>867</v>
      </c>
      <c r="Z5" s="244" t="s">
        <v>76</v>
      </c>
      <c r="AA5" s="244" t="s">
        <v>569</v>
      </c>
      <c r="AB5" s="1" t="s">
        <v>858</v>
      </c>
      <c r="AC5" s="138"/>
      <c r="AD5" s="253" t="s">
        <v>106</v>
      </c>
      <c r="AE5" s="245" t="s">
        <v>576</v>
      </c>
      <c r="AF5" s="245"/>
      <c r="AG5" s="245" t="s">
        <v>811</v>
      </c>
      <c r="AH5" s="253"/>
      <c r="AI5" s="253"/>
      <c r="AJ5" s="253"/>
      <c r="AL5" s="255"/>
    </row>
    <row r="6" spans="1:38" ht="26.4" x14ac:dyDescent="0.3">
      <c r="A6" s="1" t="s">
        <v>9</v>
      </c>
      <c r="B6" s="1"/>
      <c r="C6" s="1"/>
      <c r="D6" s="138"/>
      <c r="E6" s="3" t="s">
        <v>189</v>
      </c>
      <c r="F6" s="3" t="s">
        <v>184</v>
      </c>
      <c r="G6" s="3"/>
      <c r="H6" s="3" t="s">
        <v>179</v>
      </c>
      <c r="I6" s="1" t="s">
        <v>531</v>
      </c>
      <c r="J6" s="3"/>
      <c r="K6" s="3"/>
      <c r="L6" s="3"/>
      <c r="M6" s="3"/>
      <c r="N6" s="244"/>
      <c r="O6" s="3"/>
      <c r="P6" s="3"/>
      <c r="Q6" s="3"/>
      <c r="R6" s="145"/>
      <c r="S6" s="241" t="s">
        <v>234</v>
      </c>
      <c r="T6" s="145"/>
      <c r="U6" s="145"/>
      <c r="V6" s="145"/>
      <c r="W6" s="244" t="s">
        <v>554</v>
      </c>
      <c r="X6" s="244"/>
      <c r="Y6" s="3"/>
      <c r="Z6" s="244" t="s">
        <v>77</v>
      </c>
      <c r="AA6" s="244"/>
      <c r="AB6" s="1" t="s">
        <v>865</v>
      </c>
      <c r="AC6" s="138"/>
      <c r="AD6" s="253" t="s">
        <v>886</v>
      </c>
      <c r="AE6" s="253" t="s">
        <v>859</v>
      </c>
      <c r="AF6" s="253"/>
      <c r="AG6" s="253" t="s">
        <v>868</v>
      </c>
      <c r="AH6" s="253"/>
      <c r="AI6" s="253"/>
      <c r="AJ6" s="253"/>
      <c r="AL6" s="255"/>
    </row>
    <row r="7" spans="1:38" x14ac:dyDescent="0.3">
      <c r="A7" s="1"/>
      <c r="B7" s="1"/>
      <c r="C7" s="1"/>
      <c r="D7" s="138"/>
      <c r="E7" s="245" t="s">
        <v>183</v>
      </c>
      <c r="F7" s="142"/>
      <c r="G7" s="1"/>
      <c r="H7" s="1" t="s">
        <v>186</v>
      </c>
      <c r="I7" s="3" t="s">
        <v>33</v>
      </c>
      <c r="J7" s="1"/>
      <c r="K7" s="1"/>
      <c r="L7" s="1"/>
      <c r="M7" s="1"/>
      <c r="N7" s="1"/>
      <c r="O7" s="1"/>
      <c r="P7" s="1"/>
      <c r="Q7" s="1"/>
      <c r="R7" s="237"/>
      <c r="S7" s="1"/>
      <c r="T7" s="1"/>
      <c r="U7" s="142"/>
      <c r="V7" s="142"/>
      <c r="W7" s="237"/>
      <c r="X7" s="237"/>
      <c r="Y7" s="237"/>
      <c r="Z7" s="244" t="s">
        <v>885</v>
      </c>
      <c r="AA7" s="244"/>
      <c r="AB7" s="1"/>
      <c r="AC7" s="142"/>
      <c r="AD7" s="253"/>
      <c r="AE7" s="253"/>
      <c r="AF7" s="253"/>
      <c r="AG7" s="253" t="s">
        <v>875</v>
      </c>
      <c r="AH7" s="253"/>
      <c r="AI7" s="253"/>
      <c r="AJ7" s="253"/>
      <c r="AL7" s="255"/>
    </row>
    <row r="8" spans="1:38" ht="26.4" x14ac:dyDescent="0.3">
      <c r="A8" s="1"/>
      <c r="B8" s="1"/>
      <c r="C8" s="1"/>
      <c r="D8" s="138"/>
      <c r="E8" s="142"/>
      <c r="F8" s="142"/>
      <c r="G8" s="142"/>
      <c r="H8" s="1" t="s">
        <v>187</v>
      </c>
      <c r="I8" s="1" t="s">
        <v>532</v>
      </c>
      <c r="J8" s="1"/>
      <c r="K8" s="1"/>
      <c r="L8" s="1"/>
      <c r="M8" s="1"/>
      <c r="N8" s="1"/>
      <c r="O8" s="1"/>
      <c r="P8" s="1"/>
      <c r="Q8" s="1"/>
      <c r="R8" s="237"/>
      <c r="S8" s="1"/>
      <c r="T8" s="1"/>
      <c r="U8" s="142"/>
      <c r="V8" s="142"/>
      <c r="W8" s="237"/>
      <c r="X8" s="237"/>
      <c r="Y8" s="1"/>
      <c r="Z8" s="244" t="s">
        <v>79</v>
      </c>
      <c r="AA8" s="138"/>
      <c r="AB8" s="1"/>
      <c r="AC8" s="142"/>
      <c r="AD8" s="1"/>
      <c r="AE8" s="1"/>
      <c r="AF8" s="1"/>
      <c r="AG8" s="1"/>
      <c r="AH8" s="1"/>
      <c r="AI8" s="1"/>
      <c r="AJ8" s="1"/>
      <c r="AL8" s="255"/>
    </row>
    <row r="9" spans="1:38" x14ac:dyDescent="0.3">
      <c r="A9" s="3"/>
      <c r="B9" s="3"/>
      <c r="C9" s="3"/>
      <c r="D9" s="145"/>
      <c r="E9" s="142"/>
      <c r="F9" s="142"/>
      <c r="G9" s="142"/>
      <c r="H9" s="1" t="s">
        <v>192</v>
      </c>
      <c r="I9" s="1" t="s">
        <v>533</v>
      </c>
      <c r="J9" s="1"/>
      <c r="K9" s="1"/>
      <c r="L9" s="1"/>
      <c r="M9" s="1"/>
      <c r="N9" s="1"/>
      <c r="O9" s="1"/>
      <c r="P9" s="1"/>
      <c r="Q9" s="1"/>
      <c r="R9" s="237"/>
      <c r="S9" s="1"/>
      <c r="T9" s="1"/>
      <c r="U9" s="142"/>
      <c r="V9" s="142"/>
      <c r="W9" s="237"/>
      <c r="X9" s="237"/>
      <c r="Y9" s="1"/>
      <c r="Z9" s="244" t="s">
        <v>66</v>
      </c>
      <c r="AA9" s="145"/>
      <c r="AB9" s="3"/>
      <c r="AC9" s="142"/>
      <c r="AD9" s="3"/>
      <c r="AE9" s="3"/>
      <c r="AF9" s="3"/>
      <c r="AG9" s="3"/>
      <c r="AH9" s="3"/>
      <c r="AI9" s="3"/>
      <c r="AJ9" s="3"/>
      <c r="AL9" s="255"/>
    </row>
    <row r="10" spans="1:38" x14ac:dyDescent="0.3">
      <c r="A10" s="1"/>
      <c r="B10" s="1"/>
      <c r="C10" s="1"/>
      <c r="D10" s="237"/>
      <c r="E10" s="142"/>
      <c r="F10" s="142"/>
      <c r="G10" s="142"/>
      <c r="H10" s="1" t="s">
        <v>193</v>
      </c>
      <c r="I10" s="1" t="s">
        <v>882</v>
      </c>
      <c r="J10" s="1"/>
      <c r="K10" s="1"/>
      <c r="L10" s="1"/>
      <c r="M10" s="1"/>
      <c r="N10" s="1"/>
      <c r="O10" s="1"/>
      <c r="P10" s="1"/>
      <c r="Q10" s="1"/>
      <c r="R10" s="1"/>
      <c r="S10" s="1"/>
      <c r="T10" s="1"/>
      <c r="U10" s="142"/>
      <c r="V10" s="142"/>
      <c r="W10" s="237"/>
      <c r="X10" s="237"/>
      <c r="Y10" s="1"/>
      <c r="Z10" s="244" t="s">
        <v>560</v>
      </c>
      <c r="AA10" s="237"/>
      <c r="AB10" s="142"/>
      <c r="AC10" s="142"/>
      <c r="AD10" s="135"/>
      <c r="AE10" s="135"/>
      <c r="AF10" s="135"/>
      <c r="AG10" s="135"/>
      <c r="AH10" s="135"/>
      <c r="AI10" s="135"/>
      <c r="AJ10" s="135"/>
      <c r="AL10" s="255"/>
    </row>
    <row r="11" spans="1:38" ht="15" customHeight="1" x14ac:dyDescent="0.3">
      <c r="A11" s="142"/>
      <c r="B11" s="142"/>
      <c r="C11" s="142"/>
      <c r="D11" s="237"/>
      <c r="E11" s="142"/>
      <c r="F11" s="142"/>
      <c r="G11" s="142"/>
      <c r="H11" s="1" t="s">
        <v>194</v>
      </c>
      <c r="I11" s="1" t="s">
        <v>877</v>
      </c>
      <c r="J11" s="1"/>
      <c r="K11" s="1"/>
      <c r="L11" s="1"/>
      <c r="M11" s="1"/>
      <c r="N11" s="1"/>
      <c r="O11" s="1"/>
      <c r="P11" s="1"/>
      <c r="Q11" s="1"/>
      <c r="R11" s="1"/>
      <c r="S11" s="1"/>
      <c r="T11" s="1"/>
      <c r="U11" s="142"/>
      <c r="V11" s="142"/>
      <c r="W11" s="237"/>
      <c r="X11" s="237"/>
      <c r="Y11" s="1"/>
      <c r="Z11" s="251" t="s">
        <v>561</v>
      </c>
      <c r="AA11" s="238"/>
      <c r="AB11" s="142"/>
      <c r="AC11" s="142"/>
      <c r="AD11" s="135"/>
      <c r="AE11" s="135"/>
      <c r="AF11" s="135"/>
      <c r="AG11" s="135"/>
      <c r="AH11" s="135"/>
      <c r="AI11" s="135"/>
      <c r="AJ11" s="135"/>
      <c r="AL11" s="255"/>
    </row>
    <row r="12" spans="1:38" x14ac:dyDescent="0.3">
      <c r="A12" s="142"/>
      <c r="B12" s="142"/>
      <c r="C12" s="142"/>
      <c r="D12" s="237"/>
      <c r="E12" s="142"/>
      <c r="F12" s="142"/>
      <c r="G12" s="142"/>
      <c r="H12" s="1" t="s">
        <v>248</v>
      </c>
      <c r="I12" s="1" t="s">
        <v>796</v>
      </c>
      <c r="J12" s="1"/>
      <c r="K12" s="1"/>
      <c r="L12" s="1"/>
      <c r="M12" s="1"/>
      <c r="N12" s="1"/>
      <c r="O12" s="1"/>
      <c r="P12" s="1"/>
      <c r="Q12" s="1"/>
      <c r="R12" s="1"/>
      <c r="S12" s="1"/>
      <c r="T12" s="1"/>
      <c r="U12" s="142"/>
      <c r="V12" s="142"/>
      <c r="W12" s="237"/>
      <c r="X12" s="237"/>
      <c r="Y12" s="1"/>
      <c r="Z12" s="244" t="s">
        <v>540</v>
      </c>
      <c r="AA12" s="1"/>
      <c r="AB12" s="142"/>
      <c r="AC12" s="142"/>
      <c r="AD12" s="135"/>
      <c r="AE12" s="135"/>
      <c r="AF12" s="135"/>
      <c r="AG12" s="135"/>
      <c r="AH12" s="135"/>
      <c r="AI12" s="135"/>
      <c r="AJ12" s="135"/>
      <c r="AL12" s="255"/>
    </row>
    <row r="13" spans="1:38" x14ac:dyDescent="0.3">
      <c r="A13" s="142"/>
      <c r="B13" s="142"/>
      <c r="C13" s="142"/>
      <c r="D13" s="237"/>
      <c r="E13" s="142"/>
      <c r="F13" s="142"/>
      <c r="G13" s="142"/>
      <c r="H13" s="1" t="s">
        <v>309</v>
      </c>
      <c r="I13" s="1"/>
      <c r="J13" s="1"/>
      <c r="K13" s="1"/>
      <c r="L13" s="1"/>
      <c r="M13" s="1"/>
      <c r="N13" s="1"/>
      <c r="O13" s="1"/>
      <c r="P13" s="1"/>
      <c r="Q13" s="1"/>
      <c r="R13" s="1"/>
      <c r="S13" s="1"/>
      <c r="T13" s="1"/>
      <c r="U13" s="142"/>
      <c r="V13" s="142"/>
      <c r="W13" s="237"/>
      <c r="X13" s="237"/>
      <c r="Y13" s="1"/>
      <c r="Z13" s="252" t="s">
        <v>562</v>
      </c>
      <c r="AA13" s="1"/>
      <c r="AB13" s="142"/>
      <c r="AC13" s="142"/>
      <c r="AD13" s="135"/>
      <c r="AE13" s="135"/>
      <c r="AF13" s="135"/>
      <c r="AG13" s="135"/>
      <c r="AH13" s="135"/>
      <c r="AI13" s="135"/>
      <c r="AJ13" s="135"/>
      <c r="AL13" s="255"/>
    </row>
    <row r="14" spans="1:38" x14ac:dyDescent="0.3">
      <c r="A14" s="142"/>
      <c r="B14" s="142"/>
      <c r="C14" s="142"/>
      <c r="D14" s="237"/>
      <c r="E14" s="142"/>
      <c r="F14" s="142"/>
      <c r="G14" s="142"/>
      <c r="H14" s="1" t="s">
        <v>53</v>
      </c>
      <c r="I14" s="1"/>
      <c r="J14" s="1"/>
      <c r="K14" s="1"/>
      <c r="L14" s="1"/>
      <c r="M14" s="1"/>
      <c r="N14" s="1"/>
      <c r="O14" s="1"/>
      <c r="P14" s="1"/>
      <c r="Q14" s="1"/>
      <c r="R14" s="1"/>
      <c r="S14" s="1"/>
      <c r="T14" s="1"/>
      <c r="U14" s="142"/>
      <c r="V14" s="142"/>
      <c r="W14" s="237"/>
      <c r="X14" s="237"/>
      <c r="Y14" s="1"/>
      <c r="Z14" s="252" t="s">
        <v>563</v>
      </c>
      <c r="AA14" s="1"/>
      <c r="AB14" s="142"/>
      <c r="AC14" s="142"/>
      <c r="AD14" s="135"/>
      <c r="AE14" s="135"/>
      <c r="AF14" s="135"/>
      <c r="AG14" s="135"/>
      <c r="AH14" s="135"/>
      <c r="AI14" s="135"/>
      <c r="AJ14" s="135"/>
      <c r="AL14" s="255"/>
    </row>
    <row r="15" spans="1:38" x14ac:dyDescent="0.3">
      <c r="A15" s="142"/>
      <c r="B15" s="142"/>
      <c r="C15" s="142"/>
      <c r="D15" s="237"/>
      <c r="E15" s="142"/>
      <c r="F15" s="142"/>
      <c r="G15" s="142"/>
      <c r="H15" s="1" t="s">
        <v>314</v>
      </c>
      <c r="I15" s="1"/>
      <c r="J15" s="1"/>
      <c r="K15" s="1"/>
      <c r="L15" s="1"/>
      <c r="M15" s="1"/>
      <c r="N15" s="1"/>
      <c r="O15" s="1"/>
      <c r="P15" s="1"/>
      <c r="Q15" s="1"/>
      <c r="R15" s="1"/>
      <c r="S15" s="1"/>
      <c r="T15" s="1"/>
      <c r="U15" s="142"/>
      <c r="V15" s="142"/>
      <c r="W15" s="237"/>
      <c r="X15" s="237"/>
      <c r="Y15" s="1"/>
      <c r="Z15" s="252" t="s">
        <v>564</v>
      </c>
      <c r="AA15" s="1"/>
      <c r="AB15" s="142"/>
      <c r="AC15" s="142"/>
      <c r="AD15" s="142"/>
      <c r="AE15" s="142"/>
      <c r="AF15" s="142"/>
      <c r="AG15" s="142"/>
      <c r="AH15" s="142"/>
      <c r="AI15" s="142"/>
      <c r="AJ15" s="142"/>
      <c r="AL15" s="255"/>
    </row>
    <row r="16" spans="1:38" x14ac:dyDescent="0.3">
      <c r="A16" s="142"/>
      <c r="B16" s="142"/>
      <c r="C16" s="142"/>
      <c r="D16" s="237"/>
      <c r="E16" s="142"/>
      <c r="F16" s="142"/>
      <c r="G16" s="142"/>
      <c r="H16" s="1"/>
      <c r="I16" s="1"/>
      <c r="J16" s="1"/>
      <c r="K16" s="1"/>
      <c r="L16" s="1"/>
      <c r="M16" s="1"/>
      <c r="N16" s="1"/>
      <c r="O16" s="1"/>
      <c r="P16" s="1"/>
      <c r="Q16" s="1"/>
      <c r="R16" s="1"/>
      <c r="S16" s="1"/>
      <c r="T16" s="1"/>
      <c r="U16" s="142"/>
      <c r="V16" s="142"/>
      <c r="W16" s="237"/>
      <c r="X16" s="237"/>
      <c r="Y16" s="1"/>
      <c r="Z16" s="252" t="s">
        <v>565</v>
      </c>
      <c r="AA16" s="1"/>
      <c r="AB16" s="142"/>
      <c r="AC16" s="142"/>
      <c r="AD16" s="142"/>
      <c r="AE16" s="142"/>
      <c r="AF16" s="142"/>
      <c r="AG16" s="142"/>
      <c r="AH16" s="142"/>
      <c r="AI16" s="142"/>
      <c r="AJ16" s="142"/>
      <c r="AL16" s="255"/>
    </row>
    <row r="17" spans="1:38" x14ac:dyDescent="0.3">
      <c r="A17" s="142"/>
      <c r="B17" s="142"/>
      <c r="C17" s="142"/>
      <c r="D17" s="237"/>
      <c r="E17" s="142"/>
      <c r="F17" s="142"/>
      <c r="G17" s="142"/>
      <c r="H17" s="1"/>
      <c r="I17" s="1"/>
      <c r="J17" s="1"/>
      <c r="K17" s="1"/>
      <c r="L17" s="1"/>
      <c r="M17" s="1"/>
      <c r="N17" s="1"/>
      <c r="O17" s="1"/>
      <c r="P17" s="1"/>
      <c r="Q17" s="1"/>
      <c r="R17" s="1"/>
      <c r="S17" s="1"/>
      <c r="T17" s="1"/>
      <c r="U17" s="142"/>
      <c r="V17" s="142"/>
      <c r="W17" s="237"/>
      <c r="X17" s="237"/>
      <c r="Y17" s="1"/>
      <c r="Z17" s="252" t="s">
        <v>566</v>
      </c>
      <c r="AA17" s="1"/>
      <c r="AB17" s="142"/>
      <c r="AC17" s="142"/>
      <c r="AD17" s="142"/>
      <c r="AE17" s="142"/>
      <c r="AF17" s="142"/>
      <c r="AG17" s="142"/>
      <c r="AH17" s="142"/>
      <c r="AI17" s="142"/>
      <c r="AJ17" s="142"/>
      <c r="AL17" s="255"/>
    </row>
    <row r="18" spans="1:38" x14ac:dyDescent="0.3">
      <c r="A18" s="142"/>
      <c r="B18" s="142"/>
      <c r="C18" s="142"/>
      <c r="D18" s="237"/>
      <c r="E18" s="142"/>
      <c r="F18" s="142"/>
      <c r="G18" s="142"/>
      <c r="H18" s="1"/>
      <c r="I18" s="1"/>
      <c r="J18" s="1"/>
      <c r="K18" s="1"/>
      <c r="L18" s="1"/>
      <c r="M18" s="1"/>
      <c r="N18" s="1"/>
      <c r="O18" s="1"/>
      <c r="P18" s="1"/>
      <c r="Q18" s="1"/>
      <c r="R18" s="1"/>
      <c r="S18" s="1"/>
      <c r="T18" s="1"/>
      <c r="U18" s="142"/>
      <c r="V18" s="142"/>
      <c r="W18" s="142"/>
      <c r="X18" s="142"/>
      <c r="Y18" s="142"/>
      <c r="Z18" s="251"/>
      <c r="AA18" s="1"/>
      <c r="AB18" s="142"/>
      <c r="AC18" s="142"/>
      <c r="AD18" s="142"/>
      <c r="AE18" s="142"/>
      <c r="AF18" s="142"/>
      <c r="AG18" s="142"/>
      <c r="AH18" s="142"/>
      <c r="AI18" s="142"/>
      <c r="AJ18" s="142"/>
      <c r="AL18" s="255"/>
    </row>
    <row r="19" spans="1:38" x14ac:dyDescent="0.3">
      <c r="A19" s="142"/>
      <c r="B19" s="142"/>
      <c r="C19" s="142"/>
      <c r="D19" s="237"/>
      <c r="E19" s="142"/>
      <c r="F19" s="142"/>
      <c r="G19" s="142"/>
      <c r="H19" s="1"/>
      <c r="I19" s="1"/>
      <c r="J19" s="1"/>
      <c r="K19" s="1"/>
      <c r="L19" s="1"/>
      <c r="M19" s="1"/>
      <c r="N19" s="1"/>
      <c r="O19" s="1"/>
      <c r="P19" s="1"/>
      <c r="Q19" s="1"/>
      <c r="R19" s="1"/>
      <c r="S19" s="1"/>
      <c r="T19" s="1"/>
      <c r="U19" s="142"/>
      <c r="V19" s="142"/>
      <c r="W19" s="142"/>
      <c r="X19" s="142"/>
      <c r="Y19" s="142"/>
      <c r="Z19" s="142"/>
      <c r="AA19" s="1"/>
      <c r="AB19" s="142"/>
      <c r="AC19" s="142"/>
      <c r="AD19" s="142"/>
      <c r="AE19" s="142"/>
      <c r="AF19" s="142"/>
      <c r="AG19" s="142"/>
      <c r="AH19" s="142"/>
      <c r="AI19" s="142"/>
      <c r="AJ19" s="142"/>
      <c r="AL19" s="255"/>
    </row>
    <row r="20" spans="1:38" x14ac:dyDescent="0.3">
      <c r="A20" s="142"/>
      <c r="B20" s="142"/>
      <c r="C20" s="142"/>
      <c r="D20" s="237"/>
      <c r="E20" s="142"/>
      <c r="F20" s="142"/>
      <c r="G20" s="142"/>
      <c r="H20" s="1"/>
      <c r="I20" s="1"/>
      <c r="J20" s="1"/>
      <c r="K20" s="1"/>
      <c r="L20" s="1"/>
      <c r="M20" s="1"/>
      <c r="N20" s="1"/>
      <c r="O20" s="1"/>
      <c r="P20" s="1"/>
      <c r="Q20" s="1"/>
      <c r="R20" s="1"/>
      <c r="S20" s="1"/>
      <c r="T20" s="1"/>
      <c r="U20" s="142"/>
      <c r="V20" s="142"/>
      <c r="W20" s="142"/>
      <c r="X20" s="142"/>
      <c r="Y20" s="142"/>
      <c r="Z20" s="142"/>
      <c r="AA20" s="1"/>
      <c r="AB20" s="142"/>
      <c r="AC20" s="142"/>
      <c r="AD20" s="142"/>
      <c r="AE20" s="142"/>
      <c r="AF20" s="142"/>
      <c r="AG20" s="142"/>
      <c r="AH20" s="142"/>
      <c r="AI20" s="142"/>
      <c r="AJ20" s="142"/>
      <c r="AL20" s="255"/>
    </row>
    <row r="21" spans="1:38" x14ac:dyDescent="0.3">
      <c r="A21" s="142"/>
      <c r="B21" s="142"/>
      <c r="C21" s="142"/>
      <c r="D21" s="237"/>
      <c r="E21" s="142"/>
      <c r="F21" s="142"/>
      <c r="G21" s="142"/>
      <c r="H21" s="1"/>
      <c r="I21" s="1"/>
      <c r="J21" s="1"/>
      <c r="K21" s="1"/>
      <c r="L21" s="1"/>
      <c r="M21" s="1"/>
      <c r="N21" s="1"/>
      <c r="O21" s="1"/>
      <c r="P21" s="1"/>
      <c r="Q21" s="1"/>
      <c r="R21" s="1"/>
      <c r="S21" s="1"/>
      <c r="T21" s="1"/>
      <c r="U21" s="142"/>
      <c r="V21" s="142"/>
      <c r="W21" s="142"/>
      <c r="X21" s="142"/>
      <c r="Y21" s="142"/>
      <c r="Z21" s="142"/>
      <c r="AA21" s="135"/>
      <c r="AB21" s="142"/>
      <c r="AC21" s="142"/>
      <c r="AD21" s="142"/>
      <c r="AE21" s="142"/>
      <c r="AF21" s="142"/>
      <c r="AG21" s="142"/>
      <c r="AH21" s="142"/>
      <c r="AI21" s="142"/>
      <c r="AJ21" s="142"/>
      <c r="AL21" s="255"/>
    </row>
    <row r="22" spans="1:38" x14ac:dyDescent="0.3">
      <c r="A22" s="142"/>
      <c r="B22" s="142"/>
      <c r="C22" s="142"/>
      <c r="D22" s="237"/>
      <c r="E22" s="142"/>
      <c r="F22" s="142"/>
      <c r="G22" s="142"/>
      <c r="H22" s="142"/>
      <c r="I22" s="142"/>
      <c r="J22" s="142"/>
      <c r="K22" s="142"/>
      <c r="L22" s="142"/>
      <c r="M22" s="142"/>
      <c r="N22" s="142"/>
      <c r="O22" s="142"/>
      <c r="P22" s="142"/>
      <c r="Q22" s="142"/>
      <c r="R22" s="142"/>
      <c r="S22" s="142"/>
      <c r="T22" s="142"/>
      <c r="U22" s="142"/>
      <c r="V22" s="142"/>
      <c r="W22" s="142"/>
      <c r="X22" s="142"/>
      <c r="Y22" s="142"/>
      <c r="Z22" s="142"/>
      <c r="AA22" s="135"/>
      <c r="AB22" s="142"/>
      <c r="AC22" s="142"/>
      <c r="AD22" s="142"/>
      <c r="AE22" s="142"/>
      <c r="AF22" s="142"/>
      <c r="AG22" s="142"/>
      <c r="AH22" s="142"/>
      <c r="AI22" s="142"/>
      <c r="AJ22" s="142"/>
      <c r="AL22" s="255"/>
    </row>
    <row r="23" spans="1:38" x14ac:dyDescent="0.3">
      <c r="A23" s="142"/>
      <c r="B23" s="142"/>
      <c r="C23" s="142"/>
      <c r="D23" s="237"/>
      <c r="E23" s="142"/>
      <c r="F23" s="142"/>
      <c r="G23" s="142"/>
      <c r="H23" s="142"/>
      <c r="I23" s="142"/>
      <c r="J23" s="142"/>
      <c r="K23" s="142"/>
      <c r="L23" s="142"/>
      <c r="M23" s="142"/>
      <c r="N23" s="142"/>
      <c r="O23" s="142"/>
      <c r="P23" s="142"/>
      <c r="Q23" s="142"/>
      <c r="R23" s="142"/>
      <c r="S23" s="142"/>
      <c r="T23" s="142"/>
      <c r="U23" s="142"/>
      <c r="V23" s="142"/>
      <c r="W23" s="142"/>
      <c r="X23" s="142"/>
      <c r="Y23" s="142"/>
      <c r="Z23" s="142"/>
      <c r="AA23" s="135"/>
      <c r="AB23" s="142"/>
      <c r="AC23" s="142"/>
      <c r="AD23" s="142"/>
      <c r="AE23" s="142"/>
      <c r="AF23" s="142"/>
      <c r="AG23" s="142"/>
      <c r="AH23" s="142"/>
      <c r="AI23" s="142"/>
      <c r="AJ23" s="142"/>
      <c r="AL23" s="255"/>
    </row>
    <row r="24" spans="1:38" x14ac:dyDescent="0.3">
      <c r="A24" s="142"/>
      <c r="B24" s="142"/>
      <c r="C24" s="142"/>
      <c r="D24" s="1"/>
      <c r="E24" s="142"/>
      <c r="F24" s="142"/>
      <c r="G24" s="142"/>
      <c r="H24" s="142"/>
      <c r="I24" s="142"/>
      <c r="J24" s="142"/>
      <c r="K24" s="142"/>
      <c r="L24" s="142"/>
      <c r="M24" s="142"/>
      <c r="N24" s="142"/>
      <c r="O24" s="142"/>
      <c r="P24" s="142"/>
      <c r="Q24" s="142"/>
      <c r="R24" s="142"/>
      <c r="S24" s="142"/>
      <c r="T24" s="142"/>
      <c r="U24" s="142"/>
      <c r="V24" s="142"/>
      <c r="W24" s="142"/>
      <c r="X24" s="142"/>
      <c r="Y24" s="142"/>
      <c r="Z24" s="142"/>
      <c r="AA24" s="135"/>
      <c r="AB24" s="142"/>
      <c r="AC24" s="142"/>
      <c r="AD24" s="142"/>
      <c r="AE24" s="142"/>
      <c r="AF24" s="142"/>
      <c r="AG24" s="142"/>
      <c r="AH24" s="142"/>
      <c r="AI24" s="142"/>
      <c r="AJ24" s="142"/>
      <c r="AL24" s="255"/>
    </row>
    <row r="25" spans="1:38" x14ac:dyDescent="0.3">
      <c r="AA25" s="26"/>
      <c r="AB25" s="9"/>
    </row>
    <row r="26" spans="1:38" x14ac:dyDescent="0.3">
      <c r="AA26" s="9"/>
      <c r="AB26" s="9"/>
    </row>
    <row r="27" spans="1:38" x14ac:dyDescent="0.3">
      <c r="AA27" s="9"/>
      <c r="AB27" s="9"/>
    </row>
    <row r="28" spans="1:38" x14ac:dyDescent="0.3">
      <c r="AA28" s="9"/>
      <c r="AB28" s="9"/>
    </row>
    <row r="29" spans="1:38" x14ac:dyDescent="0.3">
      <c r="AA29" s="9"/>
      <c r="AB29" s="9"/>
    </row>
    <row r="30" spans="1:38" x14ac:dyDescent="0.3">
      <c r="AA30" s="9"/>
      <c r="AB30" s="9"/>
    </row>
    <row r="31" spans="1:38" x14ac:dyDescent="0.3">
      <c r="AA31" s="9"/>
      <c r="AB31" s="9"/>
    </row>
    <row r="32" spans="1:38" x14ac:dyDescent="0.3">
      <c r="AA32" s="9"/>
      <c r="AB32" s="9"/>
    </row>
    <row r="33" spans="27:28" x14ac:dyDescent="0.3">
      <c r="AA33" s="9"/>
      <c r="AB33" s="9"/>
    </row>
    <row r="34" spans="27:28" x14ac:dyDescent="0.3">
      <c r="AA34" s="9"/>
      <c r="AB34" s="9"/>
    </row>
    <row r="35" spans="27:28" ht="15" customHeight="1" x14ac:dyDescent="0.3">
      <c r="AA35" s="9"/>
      <c r="AB35" s="9"/>
    </row>
    <row r="36" spans="27:28" x14ac:dyDescent="0.3">
      <c r="AA36" s="9"/>
      <c r="AB36" s="9"/>
    </row>
    <row r="37" spans="27:28" x14ac:dyDescent="0.3">
      <c r="AA37" s="9"/>
      <c r="AB37" s="9"/>
    </row>
    <row r="38" spans="27:28" x14ac:dyDescent="0.3">
      <c r="AA38" s="9"/>
      <c r="AB38" s="9"/>
    </row>
    <row r="39" spans="27:28" x14ac:dyDescent="0.3">
      <c r="AA39" s="9"/>
      <c r="AB39" s="9"/>
    </row>
    <row r="40" spans="27:28" ht="15" customHeight="1" x14ac:dyDescent="0.3">
      <c r="AA40" s="9"/>
      <c r="AB40" s="9"/>
    </row>
    <row r="41" spans="27:28" x14ac:dyDescent="0.3">
      <c r="AA41" s="9"/>
    </row>
    <row r="42" spans="27:28" x14ac:dyDescent="0.3">
      <c r="AA42" s="9"/>
    </row>
    <row r="43" spans="27:28" x14ac:dyDescent="0.3">
      <c r="AA43" s="9"/>
    </row>
    <row r="44" spans="27:28" x14ac:dyDescent="0.3">
      <c r="AA44" s="9"/>
    </row>
    <row r="45" spans="27:28" ht="15" customHeight="1" x14ac:dyDescent="0.3">
      <c r="AA45" s="9"/>
    </row>
    <row r="46" spans="27:28" x14ac:dyDescent="0.3">
      <c r="AA46" s="9"/>
    </row>
    <row r="47" spans="27:28" x14ac:dyDescent="0.3">
      <c r="AA47" s="9"/>
    </row>
    <row r="48" spans="27:28" x14ac:dyDescent="0.3">
      <c r="AA48" s="9"/>
    </row>
    <row r="49" spans="27:27" x14ac:dyDescent="0.3">
      <c r="AA49" s="9"/>
    </row>
    <row r="50" spans="27:27" x14ac:dyDescent="0.3">
      <c r="AA50" s="9"/>
    </row>
    <row r="51" spans="27:27" ht="15" customHeight="1" x14ac:dyDescent="0.3">
      <c r="AA51" s="9"/>
    </row>
    <row r="52" spans="27:27" x14ac:dyDescent="0.3">
      <c r="AA52" s="9"/>
    </row>
    <row r="53" spans="27:27" x14ac:dyDescent="0.3">
      <c r="AA53" s="9"/>
    </row>
    <row r="54" spans="27:27" x14ac:dyDescent="0.3">
      <c r="AA54" s="9"/>
    </row>
    <row r="55" spans="27:27" x14ac:dyDescent="0.3">
      <c r="AA55" s="9"/>
    </row>
    <row r="56" spans="27:27" x14ac:dyDescent="0.3">
      <c r="AA56" s="9"/>
    </row>
    <row r="57" spans="27:27" x14ac:dyDescent="0.3">
      <c r="AA57" s="9"/>
    </row>
    <row r="58" spans="27:27" x14ac:dyDescent="0.3">
      <c r="AA58" s="9"/>
    </row>
    <row r="59" spans="27:27" x14ac:dyDescent="0.3">
      <c r="AA59" s="9"/>
    </row>
    <row r="60" spans="27:27" x14ac:dyDescent="0.3">
      <c r="AA60" s="9"/>
    </row>
    <row r="61" spans="27:27" x14ac:dyDescent="0.3">
      <c r="AA61" s="9"/>
    </row>
    <row r="62" spans="27:27" x14ac:dyDescent="0.3">
      <c r="AA62" s="9"/>
    </row>
    <row r="63" spans="27:27" x14ac:dyDescent="0.3">
      <c r="AA63" s="9"/>
    </row>
    <row r="64" spans="27:27" x14ac:dyDescent="0.3">
      <c r="AA64" s="9"/>
    </row>
    <row r="65" spans="27:27" x14ac:dyDescent="0.3">
      <c r="AA65" s="9"/>
    </row>
    <row r="66" spans="27:27" x14ac:dyDescent="0.3">
      <c r="AA66" s="9"/>
    </row>
    <row r="67" spans="27:27" x14ac:dyDescent="0.3">
      <c r="AA67" s="9"/>
    </row>
    <row r="68" spans="27:27" x14ac:dyDescent="0.3">
      <c r="AA68" s="9"/>
    </row>
    <row r="69" spans="27:27" x14ac:dyDescent="0.3">
      <c r="AA69" s="9"/>
    </row>
    <row r="70" spans="27:27" x14ac:dyDescent="0.3">
      <c r="AA70" s="9"/>
    </row>
    <row r="71" spans="27:27" ht="15" customHeight="1" x14ac:dyDescent="0.3">
      <c r="AA71" s="9"/>
    </row>
    <row r="72" spans="27:27" ht="15" customHeight="1" x14ac:dyDescent="0.3">
      <c r="AA72" s="9"/>
    </row>
    <row r="73" spans="27:27" ht="15" customHeight="1" x14ac:dyDescent="0.3">
      <c r="AA73" s="9"/>
    </row>
    <row r="74" spans="27:27" ht="15" customHeight="1" x14ac:dyDescent="0.3">
      <c r="AA74" s="9"/>
    </row>
    <row r="75" spans="27:27" ht="15" customHeight="1" x14ac:dyDescent="0.3">
      <c r="AA75" s="9"/>
    </row>
    <row r="76" spans="27:27" ht="15" customHeight="1" x14ac:dyDescent="0.3">
      <c r="AA76" s="9"/>
    </row>
    <row r="77" spans="27:27" ht="15" customHeight="1" x14ac:dyDescent="0.3">
      <c r="AA77" s="9"/>
    </row>
    <row r="78" spans="27:27" x14ac:dyDescent="0.3">
      <c r="AA78" s="9"/>
    </row>
    <row r="79" spans="27:27" ht="15" customHeight="1" x14ac:dyDescent="0.3">
      <c r="AA79" s="9"/>
    </row>
    <row r="80" spans="27:27" x14ac:dyDescent="0.3">
      <c r="AA80" s="9"/>
    </row>
    <row r="81" spans="27:28" x14ac:dyDescent="0.3">
      <c r="AA81" s="9"/>
    </row>
    <row r="82" spans="27:28" x14ac:dyDescent="0.3">
      <c r="AA82" s="9"/>
    </row>
    <row r="83" spans="27:28" x14ac:dyDescent="0.3">
      <c r="AA83" s="9"/>
    </row>
    <row r="84" spans="27:28" ht="15" customHeight="1" x14ac:dyDescent="0.3">
      <c r="AA84" s="9"/>
      <c r="AB84" s="9"/>
    </row>
    <row r="85" spans="27:28" x14ac:dyDescent="0.3">
      <c r="AA85" s="9"/>
      <c r="AB85" s="9"/>
    </row>
    <row r="86" spans="27:28" x14ac:dyDescent="0.3">
      <c r="AA86" s="9"/>
      <c r="AB86" s="9"/>
    </row>
    <row r="87" spans="27:28" x14ac:dyDescent="0.3">
      <c r="AA87" s="9"/>
      <c r="AB87" s="9"/>
    </row>
    <row r="88" spans="27:28" x14ac:dyDescent="0.3">
      <c r="AA88" s="9"/>
      <c r="AB88" s="9"/>
    </row>
    <row r="89" spans="27:28" ht="15" customHeight="1" x14ac:dyDescent="0.3">
      <c r="AA89" s="9"/>
      <c r="AB89" s="9"/>
    </row>
    <row r="90" spans="27:28" ht="15" customHeight="1" x14ac:dyDescent="0.3">
      <c r="AA90" s="9"/>
      <c r="AB90" s="9"/>
    </row>
    <row r="91" spans="27:28" ht="15" customHeight="1" x14ac:dyDescent="0.3">
      <c r="AA91" s="9"/>
      <c r="AB91" s="9"/>
    </row>
    <row r="92" spans="27:28" ht="15" customHeight="1" x14ac:dyDescent="0.3">
      <c r="AA92" s="9"/>
      <c r="AB92" s="9"/>
    </row>
    <row r="93" spans="27:28" ht="15" customHeight="1" x14ac:dyDescent="0.3">
      <c r="AA93" s="9"/>
      <c r="AB93" s="9"/>
    </row>
    <row r="94" spans="27:28" ht="15" customHeight="1" x14ac:dyDescent="0.3">
      <c r="AA94" s="9"/>
      <c r="AB94" s="9"/>
    </row>
    <row r="95" spans="27:28" x14ac:dyDescent="0.3">
      <c r="AA95" s="9"/>
      <c r="AB95" s="9"/>
    </row>
    <row r="96" spans="27:28" ht="15" customHeight="1" x14ac:dyDescent="0.3">
      <c r="AA96" s="9"/>
      <c r="AB96" s="9"/>
    </row>
    <row r="97" spans="27:28" ht="15" customHeight="1" x14ac:dyDescent="0.3">
      <c r="AA97" s="9"/>
      <c r="AB97" s="9"/>
    </row>
    <row r="98" spans="27:28" ht="15" customHeight="1" x14ac:dyDescent="0.3">
      <c r="AA98" s="9"/>
      <c r="AB98" s="9"/>
    </row>
    <row r="99" spans="27:28" ht="15" customHeight="1" x14ac:dyDescent="0.3">
      <c r="AA99" s="9"/>
      <c r="AB99" s="9"/>
    </row>
    <row r="100" spans="27:28" x14ac:dyDescent="0.3">
      <c r="AA100" s="9"/>
      <c r="AB100" s="9"/>
    </row>
    <row r="101" spans="27:28" x14ac:dyDescent="0.3">
      <c r="AA101" s="9"/>
      <c r="AB101" s="9"/>
    </row>
    <row r="102" spans="27:28" x14ac:dyDescent="0.3">
      <c r="AA102" s="9"/>
      <c r="AB102" s="9"/>
    </row>
    <row r="103" spans="27:28" x14ac:dyDescent="0.3">
      <c r="AA103" s="9"/>
      <c r="AB103" s="9"/>
    </row>
    <row r="104" spans="27:28" x14ac:dyDescent="0.3">
      <c r="AA104" s="9"/>
      <c r="AB104" s="9"/>
    </row>
    <row r="105" spans="27:28" x14ac:dyDescent="0.3">
      <c r="AA105" s="9"/>
      <c r="AB105" s="9"/>
    </row>
    <row r="106" spans="27:28" x14ac:dyDescent="0.3">
      <c r="AA106" s="9"/>
      <c r="AB106" s="9"/>
    </row>
    <row r="107" spans="27:28" x14ac:dyDescent="0.3">
      <c r="AA107" s="9"/>
      <c r="AB107" s="9"/>
    </row>
    <row r="108" spans="27:28" x14ac:dyDescent="0.3">
      <c r="AA108" s="9"/>
      <c r="AB108" s="9"/>
    </row>
    <row r="109" spans="27:28" x14ac:dyDescent="0.3">
      <c r="AB109" s="9"/>
    </row>
    <row r="112" spans="27:28" x14ac:dyDescent="0.3">
      <c r="AA112" s="9"/>
    </row>
    <row r="113" spans="27:28" x14ac:dyDescent="0.3">
      <c r="AA113" s="9"/>
      <c r="AB113" s="9"/>
    </row>
    <row r="114" spans="27:28" x14ac:dyDescent="0.3">
      <c r="AA114" s="9"/>
      <c r="AB114" s="9"/>
    </row>
    <row r="115" spans="27:28" ht="15" customHeight="1" x14ac:dyDescent="0.3">
      <c r="AA115" s="9"/>
      <c r="AB115" s="9"/>
    </row>
    <row r="116" spans="27:28" x14ac:dyDescent="0.3">
      <c r="AA116" s="9"/>
      <c r="AB116" s="9"/>
    </row>
    <row r="117" spans="27:28" x14ac:dyDescent="0.3">
      <c r="AA117" s="9"/>
      <c r="AB117" s="9"/>
    </row>
    <row r="118" spans="27:28" x14ac:dyDescent="0.3">
      <c r="AA118" s="9"/>
      <c r="AB118" s="9"/>
    </row>
    <row r="119" spans="27:28" x14ac:dyDescent="0.3">
      <c r="AA119" s="9"/>
      <c r="AB119" s="9"/>
    </row>
    <row r="120" spans="27:28" x14ac:dyDescent="0.3">
      <c r="AA120" s="9"/>
      <c r="AB120" s="9"/>
    </row>
    <row r="121" spans="27:28" x14ac:dyDescent="0.3">
      <c r="AA121" s="9"/>
      <c r="AB121" s="9"/>
    </row>
    <row r="122" spans="27:28" x14ac:dyDescent="0.3">
      <c r="AA122" s="9"/>
      <c r="AB122" s="9"/>
    </row>
    <row r="123" spans="27:28" ht="28.5" customHeight="1" x14ac:dyDescent="0.3">
      <c r="AA123" s="9"/>
      <c r="AB123" s="9"/>
    </row>
    <row r="124" spans="27:28" x14ac:dyDescent="0.3">
      <c r="AA124" s="9"/>
      <c r="AB124" s="9"/>
    </row>
    <row r="125" spans="27:28" x14ac:dyDescent="0.3">
      <c r="AA125" s="9"/>
      <c r="AB125" s="9"/>
    </row>
    <row r="126" spans="27:28" x14ac:dyDescent="0.3">
      <c r="AA126" s="9"/>
      <c r="AB126" s="9"/>
    </row>
    <row r="127" spans="27:28" x14ac:dyDescent="0.3">
      <c r="AA127" s="9"/>
      <c r="AB127" s="9"/>
    </row>
    <row r="128" spans="27:28" x14ac:dyDescent="0.3">
      <c r="AA128" s="9"/>
      <c r="AB128" s="9"/>
    </row>
    <row r="129" spans="27:28" x14ac:dyDescent="0.3">
      <c r="AA129" s="9"/>
      <c r="AB129" s="9"/>
    </row>
    <row r="130" spans="27:28" x14ac:dyDescent="0.3">
      <c r="AA130" s="9"/>
      <c r="AB130" s="9"/>
    </row>
    <row r="131" spans="27:28" x14ac:dyDescent="0.3">
      <c r="AA131" s="9"/>
      <c r="AB131" s="9"/>
    </row>
    <row r="132" spans="27:28" x14ac:dyDescent="0.3">
      <c r="AA132" s="9"/>
      <c r="AB132" s="9"/>
    </row>
    <row r="133" spans="27:28" x14ac:dyDescent="0.3">
      <c r="AA133" s="9"/>
      <c r="AB133" s="9"/>
    </row>
    <row r="134" spans="27:28" x14ac:dyDescent="0.3">
      <c r="AA134" s="9"/>
      <c r="AB134" s="9"/>
    </row>
    <row r="135" spans="27:28" x14ac:dyDescent="0.3">
      <c r="AA135" s="9"/>
      <c r="AB135" s="9"/>
    </row>
    <row r="136" spans="27:28" x14ac:dyDescent="0.3">
      <c r="AB136" s="9"/>
    </row>
    <row r="139" spans="27:28" ht="15" customHeight="1" x14ac:dyDescent="0.3"/>
    <row r="140" spans="27:28" ht="15" customHeight="1" x14ac:dyDescent="0.3"/>
    <row r="145" ht="15" customHeight="1" x14ac:dyDescent="0.3"/>
    <row r="165" ht="28.5" customHeight="1" x14ac:dyDescent="0.3"/>
    <row r="173" ht="15" customHeight="1" x14ac:dyDescent="0.3"/>
    <row r="179" ht="15" customHeight="1" x14ac:dyDescent="0.3"/>
  </sheetData>
  <pageMargins left="0.19685039370078741" right="0.44" top="0.9" bottom="0.39" header="0.19685039370078741" footer="0.15748031496062992"/>
  <pageSetup scale="90" orientation="landscape" r:id="rId1"/>
  <headerFooter>
    <oddHeader xml:space="preserve">&amp;CUNED
VICERRECTORÍA DE PLANIFICACIÓN
PROVAGARI
&amp;"-,Negrita"ESTRUCTURA DE RIESGOS&amp;"-,Normal"
</oddHeader>
    <oddFooter>Página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1"/>
  <dimension ref="A2:M37"/>
  <sheetViews>
    <sheetView topLeftCell="D7" zoomScale="80" zoomScaleNormal="80" workbookViewId="0">
      <selection activeCell="M9" sqref="M9"/>
    </sheetView>
  </sheetViews>
  <sheetFormatPr baseColWidth="10" defaultColWidth="11.44140625" defaultRowHeight="14.4" x14ac:dyDescent="0.3"/>
  <cols>
    <col min="1" max="1" width="5.33203125" style="51" customWidth="1"/>
    <col min="2" max="2" width="2.109375" style="51" customWidth="1"/>
    <col min="3" max="3" width="46.6640625" style="51" customWidth="1"/>
    <col min="4" max="4" width="43.6640625" style="51" customWidth="1"/>
    <col min="5" max="5" width="42.33203125" style="51" customWidth="1"/>
    <col min="6" max="6" width="20" style="51" customWidth="1"/>
    <col min="7" max="7" width="28.109375" style="51" customWidth="1"/>
    <col min="8" max="8" width="2" style="51" customWidth="1"/>
    <col min="9" max="9" width="27.44140625" style="51" customWidth="1"/>
    <col min="10" max="10" width="2.33203125" style="51" customWidth="1"/>
    <col min="11" max="11" width="7.109375" style="51" customWidth="1"/>
    <col min="12" max="12" width="22.44140625" style="51" customWidth="1"/>
    <col min="13" max="13" width="20.44140625" style="51" customWidth="1"/>
    <col min="14" max="16384" width="11.44140625" style="51"/>
  </cols>
  <sheetData>
    <row r="2" spans="1:13" ht="27.6" x14ac:dyDescent="0.65">
      <c r="A2" s="367" t="s">
        <v>471</v>
      </c>
      <c r="B2" s="367"/>
      <c r="C2" s="367"/>
      <c r="D2" s="367"/>
      <c r="E2" s="367"/>
      <c r="F2" s="367"/>
      <c r="G2" s="367"/>
      <c r="H2" s="367"/>
      <c r="I2" s="367"/>
      <c r="J2" s="367"/>
      <c r="K2" s="367"/>
      <c r="L2" s="367"/>
      <c r="M2" s="367"/>
    </row>
    <row r="4" spans="1:13" ht="45.75" customHeight="1" x14ac:dyDescent="0.3">
      <c r="C4" s="113" t="s">
        <v>318</v>
      </c>
      <c r="D4" s="368" t="s">
        <v>425</v>
      </c>
      <c r="E4" s="368"/>
      <c r="F4" s="169"/>
      <c r="G4" s="169"/>
      <c r="H4" s="169"/>
      <c r="I4" s="169"/>
      <c r="J4" s="169"/>
      <c r="K4" s="169"/>
      <c r="L4" s="169"/>
      <c r="M4" s="169"/>
    </row>
    <row r="6" spans="1:13" ht="111" customHeight="1" x14ac:dyDescent="0.3">
      <c r="C6" s="369" t="s">
        <v>470</v>
      </c>
      <c r="D6" s="369"/>
      <c r="E6" s="369"/>
      <c r="F6" s="369"/>
      <c r="G6" s="369"/>
      <c r="H6" s="114"/>
      <c r="I6" s="114"/>
      <c r="J6" s="114"/>
      <c r="K6" s="114"/>
      <c r="L6" s="114"/>
      <c r="M6" s="114"/>
    </row>
    <row r="8" spans="1:13" ht="55.5" customHeight="1" x14ac:dyDescent="0.3">
      <c r="A8" s="98" t="s">
        <v>375</v>
      </c>
      <c r="B8" s="99"/>
      <c r="C8" s="100" t="s">
        <v>508</v>
      </c>
      <c r="D8" s="101" t="s">
        <v>1</v>
      </c>
      <c r="E8" s="101" t="s">
        <v>320</v>
      </c>
      <c r="F8" s="101" t="s">
        <v>334</v>
      </c>
      <c r="G8" s="101" t="s">
        <v>344</v>
      </c>
      <c r="H8" s="101"/>
      <c r="I8" s="101" t="s">
        <v>374</v>
      </c>
      <c r="J8" s="101"/>
      <c r="K8" s="101"/>
      <c r="L8" s="101" t="s">
        <v>461</v>
      </c>
      <c r="M8" s="101" t="s">
        <v>373</v>
      </c>
    </row>
    <row r="9" spans="1:13" ht="45" customHeight="1" x14ac:dyDescent="0.3">
      <c r="A9" s="49">
        <v>1</v>
      </c>
      <c r="B9" s="48"/>
      <c r="C9" s="204">
        <f>+'Etapa 1 Identificación'!C13</f>
        <v>0</v>
      </c>
      <c r="D9" s="204">
        <f>+'Etapa 1 Identificación'!C15</f>
        <v>0</v>
      </c>
      <c r="E9" s="204">
        <f>+'Etapa 1 Identificación'!C17</f>
        <v>0</v>
      </c>
      <c r="F9" s="171"/>
      <c r="G9" s="171" t="s">
        <v>422</v>
      </c>
      <c r="H9" s="185" t="str">
        <f>MID(G9,1,1)</f>
        <v>5</v>
      </c>
      <c r="I9" s="171" t="s">
        <v>357</v>
      </c>
      <c r="J9" s="69" t="str">
        <f>MID(I9,1,1)</f>
        <v>5</v>
      </c>
      <c r="K9" s="50">
        <f>+H9*J9</f>
        <v>25</v>
      </c>
      <c r="L9" s="69" t="str">
        <f>IF(K9&gt;=20,'Base calculos'!$T$3,IF(K9&gt;=15,'Base calculos'!$T$4,IF(K9&gt;=7,'Base calculos'!$T$5,'Base calculos'!$T$6)))</f>
        <v xml:space="preserve">Crítico </v>
      </c>
      <c r="M9" s="170">
        <f>+H9*J9</f>
        <v>25</v>
      </c>
    </row>
    <row r="10" spans="1:13" ht="8.1" customHeight="1" x14ac:dyDescent="0.3">
      <c r="A10" s="53"/>
      <c r="C10" s="54"/>
      <c r="D10" s="54"/>
      <c r="E10" s="54"/>
      <c r="G10" s="87"/>
      <c r="H10" s="87"/>
      <c r="I10" s="87"/>
      <c r="J10" s="54"/>
      <c r="K10" s="54"/>
      <c r="L10" s="54"/>
    </row>
    <row r="11" spans="1:13" ht="45" customHeight="1" x14ac:dyDescent="0.3">
      <c r="A11" s="49">
        <v>2</v>
      </c>
      <c r="B11" s="48"/>
      <c r="C11" s="204" t="s">
        <v>509</v>
      </c>
      <c r="D11" s="204" t="s">
        <v>510</v>
      </c>
      <c r="E11" s="204" t="s">
        <v>511</v>
      </c>
      <c r="F11" s="171"/>
      <c r="G11" s="171"/>
      <c r="H11" s="185" t="str">
        <f>MID(G11,1,1)</f>
        <v/>
      </c>
      <c r="I11" s="171"/>
      <c r="J11" s="69" t="str">
        <f>MID(I11,1,1)</f>
        <v/>
      </c>
      <c r="K11" s="50" t="e">
        <f>+H11*J11</f>
        <v>#VALUE!</v>
      </c>
      <c r="L11" s="69" t="e">
        <f>IF(K11&gt;=20,'Base calculos'!$T$3,IF(K11&gt;=15,'Base calculos'!$T$4,IF(K11&gt;=7,'Base calculos'!$T$5,'Base calculos'!$T$6)))</f>
        <v>#VALUE!</v>
      </c>
      <c r="M11" s="170" t="e">
        <f>+H11*J11</f>
        <v>#VALUE!</v>
      </c>
    </row>
    <row r="12" spans="1:13" ht="8.1" customHeight="1" x14ac:dyDescent="0.3">
      <c r="A12" s="53"/>
      <c r="C12" s="54"/>
      <c r="D12" s="54"/>
      <c r="E12" s="54"/>
      <c r="G12" s="87"/>
      <c r="H12" s="87"/>
      <c r="I12" s="87"/>
      <c r="J12" s="54"/>
      <c r="K12" s="54"/>
      <c r="L12" s="54"/>
    </row>
    <row r="13" spans="1:13" ht="45" customHeight="1" x14ac:dyDescent="0.3">
      <c r="A13" s="49">
        <v>3</v>
      </c>
      <c r="B13" s="48"/>
      <c r="C13" s="204">
        <f>+'Etapa 1 Identificación'!E13</f>
        <v>0</v>
      </c>
      <c r="D13" s="204" t="s">
        <v>510</v>
      </c>
      <c r="E13" s="50">
        <f>+prueba!E14</f>
        <v>0</v>
      </c>
      <c r="F13" s="171"/>
      <c r="G13" s="171"/>
      <c r="H13" s="185" t="str">
        <f>MID(G13,1,1)</f>
        <v/>
      </c>
      <c r="I13" s="171"/>
      <c r="J13" s="69" t="str">
        <f>MID(I13,1,1)</f>
        <v/>
      </c>
      <c r="K13" s="50" t="e">
        <f>+H13*J13</f>
        <v>#VALUE!</v>
      </c>
      <c r="L13" s="69" t="e">
        <f>IF(K13&gt;=20,'Base calculos'!$T$3,IF(K13&gt;=15,'Base calculos'!$T$4,IF(K13&gt;=7,'Base calculos'!$T$5,'Base calculos'!$T$6)))</f>
        <v>#VALUE!</v>
      </c>
      <c r="M13" s="170" t="e">
        <f>+H13*J13</f>
        <v>#VALUE!</v>
      </c>
    </row>
    <row r="14" spans="1:13" ht="8.1" customHeight="1" x14ac:dyDescent="0.3">
      <c r="A14" s="53"/>
      <c r="C14" s="54"/>
      <c r="D14" s="54"/>
      <c r="E14" s="54"/>
      <c r="G14" s="87"/>
      <c r="H14" s="87"/>
      <c r="I14" s="87"/>
      <c r="J14" s="54"/>
      <c r="K14" s="54"/>
      <c r="L14" s="54"/>
    </row>
    <row r="15" spans="1:13" ht="45" customHeight="1" x14ac:dyDescent="0.3">
      <c r="A15" s="49">
        <v>4</v>
      </c>
      <c r="B15" s="48"/>
      <c r="C15" s="50">
        <f>+prueba!C16</f>
        <v>0</v>
      </c>
      <c r="D15" s="50">
        <f>+prueba!D16</f>
        <v>0</v>
      </c>
      <c r="E15" s="50">
        <f>+prueba!E16</f>
        <v>0</v>
      </c>
      <c r="F15" s="171"/>
      <c r="G15" s="171"/>
      <c r="H15" s="185" t="str">
        <f>MID(G15,1,1)</f>
        <v/>
      </c>
      <c r="I15" s="171"/>
      <c r="J15" s="69" t="str">
        <f>MID(I15,1,1)</f>
        <v/>
      </c>
      <c r="K15" s="50" t="e">
        <f>+H15*J15</f>
        <v>#VALUE!</v>
      </c>
      <c r="L15" s="69" t="e">
        <f>IF(K15&gt;=20,'Base calculos'!$T$3,IF(K15&gt;=15,'Base calculos'!$T$4,IF(K15&gt;=7,'Base calculos'!$T$5,'Base calculos'!$T$6)))</f>
        <v>#VALUE!</v>
      </c>
      <c r="M15" s="170" t="e">
        <f>+H15*J15</f>
        <v>#VALUE!</v>
      </c>
    </row>
    <row r="16" spans="1:13" ht="8.1" customHeight="1" x14ac:dyDescent="0.3">
      <c r="A16" s="53"/>
      <c r="C16" s="54"/>
      <c r="D16" s="54"/>
      <c r="E16" s="54"/>
      <c r="G16" s="87"/>
      <c r="H16" s="87"/>
      <c r="I16" s="87"/>
      <c r="J16" s="54"/>
      <c r="K16" s="54"/>
      <c r="L16" s="54"/>
    </row>
    <row r="17" spans="1:13" ht="45" customHeight="1" x14ac:dyDescent="0.3">
      <c r="A17" s="49">
        <v>5</v>
      </c>
      <c r="B17" s="48"/>
      <c r="C17" s="50">
        <f>+prueba!C18</f>
        <v>0</v>
      </c>
      <c r="D17" s="50">
        <f>+prueba!D18</f>
        <v>0</v>
      </c>
      <c r="E17" s="50">
        <f>+prueba!E18</f>
        <v>0</v>
      </c>
      <c r="F17" s="171"/>
      <c r="G17" s="171"/>
      <c r="H17" s="185" t="str">
        <f>MID(G17,1,1)</f>
        <v/>
      </c>
      <c r="I17" s="171"/>
      <c r="J17" s="69" t="str">
        <f>MID(I17,1,1)</f>
        <v/>
      </c>
      <c r="K17" s="50" t="e">
        <f>+H17*J17</f>
        <v>#VALUE!</v>
      </c>
      <c r="L17" s="69" t="e">
        <f>IF(K17&gt;=20,'Base calculos'!$T$3,IF(K17&gt;=15,'Base calculos'!$T$4,IF(K17&gt;=7,'Base calculos'!$T$5,'Base calculos'!$T$6)))</f>
        <v>#VALUE!</v>
      </c>
      <c r="M17" s="170" t="e">
        <f>+H17*J17</f>
        <v>#VALUE!</v>
      </c>
    </row>
    <row r="18" spans="1:13" ht="8.1" customHeight="1" x14ac:dyDescent="0.3">
      <c r="A18" s="53"/>
      <c r="C18" s="54"/>
      <c r="D18" s="54"/>
      <c r="E18" s="54"/>
      <c r="G18" s="87"/>
      <c r="H18" s="87"/>
      <c r="I18" s="87"/>
      <c r="J18" s="54"/>
      <c r="K18" s="54"/>
      <c r="L18" s="54"/>
    </row>
    <row r="19" spans="1:13" ht="45" customHeight="1" x14ac:dyDescent="0.3">
      <c r="A19" s="49">
        <v>6</v>
      </c>
      <c r="B19" s="48"/>
      <c r="C19" s="50">
        <f>+prueba!C20</f>
        <v>0</v>
      </c>
      <c r="D19" s="50">
        <f>+prueba!D20</f>
        <v>0</v>
      </c>
      <c r="E19" s="50">
        <f>+prueba!E20</f>
        <v>0</v>
      </c>
      <c r="F19" s="171"/>
      <c r="G19" s="171"/>
      <c r="H19" s="185" t="str">
        <f>MID(G19,1,1)</f>
        <v/>
      </c>
      <c r="I19" s="171"/>
      <c r="J19" s="69" t="str">
        <f>MID(I19,1,1)</f>
        <v/>
      </c>
      <c r="K19" s="50" t="e">
        <f>+H19*J19</f>
        <v>#VALUE!</v>
      </c>
      <c r="L19" s="69" t="e">
        <f>IF(K19&gt;=20,'Base calculos'!$T$3,IF(K19&gt;=15,'Base calculos'!$T$4,IF(K19&gt;=7,'Base calculos'!$T$5,'Base calculos'!$T$6)))</f>
        <v>#VALUE!</v>
      </c>
      <c r="M19" s="170" t="e">
        <f>+H19*J19</f>
        <v>#VALUE!</v>
      </c>
    </row>
    <row r="20" spans="1:13" ht="8.1" customHeight="1" x14ac:dyDescent="0.3">
      <c r="A20" s="53"/>
      <c r="C20" s="54"/>
      <c r="D20" s="54"/>
      <c r="E20" s="54"/>
      <c r="G20" s="87"/>
      <c r="H20" s="87"/>
      <c r="I20" s="87"/>
      <c r="J20" s="54"/>
      <c r="K20" s="54"/>
      <c r="L20" s="54"/>
    </row>
    <row r="21" spans="1:13" ht="45" customHeight="1" x14ac:dyDescent="0.3">
      <c r="A21" s="49">
        <v>7</v>
      </c>
      <c r="B21" s="48"/>
      <c r="C21" s="50">
        <f>+prueba!C22</f>
        <v>0</v>
      </c>
      <c r="D21" s="50">
        <f>+prueba!D22</f>
        <v>0</v>
      </c>
      <c r="E21" s="50">
        <f>+prueba!E22</f>
        <v>0</v>
      </c>
      <c r="F21" s="171"/>
      <c r="G21" s="171"/>
      <c r="H21" s="185" t="str">
        <f>MID(G21,1,1)</f>
        <v/>
      </c>
      <c r="I21" s="171"/>
      <c r="J21" s="69" t="str">
        <f>MID(I21,1,1)</f>
        <v/>
      </c>
      <c r="K21" s="50" t="e">
        <f>+H21*J21</f>
        <v>#VALUE!</v>
      </c>
      <c r="L21" s="69" t="e">
        <f>IF(K21&gt;=20,'Base calculos'!$T$3,IF(K21&gt;=15,'Base calculos'!$T$4,IF(K21&gt;=7,'Base calculos'!$T$5,'Base calculos'!$T$6)))</f>
        <v>#VALUE!</v>
      </c>
      <c r="M21" s="170" t="e">
        <f>+H21*J21</f>
        <v>#VALUE!</v>
      </c>
    </row>
    <row r="22" spans="1:13" ht="8.1" customHeight="1" x14ac:dyDescent="0.3">
      <c r="A22" s="53"/>
      <c r="C22" s="54"/>
      <c r="D22" s="54"/>
      <c r="E22" s="54"/>
      <c r="G22" s="87"/>
      <c r="H22" s="87"/>
      <c r="I22" s="87"/>
      <c r="J22" s="54"/>
      <c r="K22" s="54"/>
      <c r="L22" s="54"/>
    </row>
    <row r="23" spans="1:13" ht="45" customHeight="1" x14ac:dyDescent="0.3">
      <c r="A23" s="49">
        <v>8</v>
      </c>
      <c r="B23" s="48"/>
      <c r="C23" s="50">
        <f>+prueba!C24</f>
        <v>0</v>
      </c>
      <c r="D23" s="50">
        <f>+prueba!D24</f>
        <v>0</v>
      </c>
      <c r="E23" s="50">
        <f>+prueba!E24</f>
        <v>0</v>
      </c>
      <c r="F23" s="171"/>
      <c r="G23" s="171"/>
      <c r="H23" s="185" t="str">
        <f>MID(G23,1,1)</f>
        <v/>
      </c>
      <c r="I23" s="171"/>
      <c r="J23" s="69" t="str">
        <f>MID(I23,1,1)</f>
        <v/>
      </c>
      <c r="K23" s="50" t="e">
        <f>+H23*J23</f>
        <v>#VALUE!</v>
      </c>
      <c r="L23" s="69" t="e">
        <f>IF(K23&gt;=20,'Base calculos'!$T$3,IF(K23&gt;=15,'Base calculos'!$T$4,IF(K23&gt;=7,'Base calculos'!$T$5,'Base calculos'!$T$6)))</f>
        <v>#VALUE!</v>
      </c>
      <c r="M23" s="170" t="e">
        <f>+H23*J23</f>
        <v>#VALUE!</v>
      </c>
    </row>
    <row r="25" spans="1:13" ht="45" customHeight="1" x14ac:dyDescent="0.3">
      <c r="A25" s="49">
        <v>9</v>
      </c>
      <c r="B25" s="48"/>
      <c r="C25" s="50">
        <f>+prueba!C26</f>
        <v>0</v>
      </c>
      <c r="D25" s="50">
        <f>+prueba!D26</f>
        <v>0</v>
      </c>
      <c r="E25" s="50">
        <f>+prueba!E26</f>
        <v>0</v>
      </c>
      <c r="F25" s="171"/>
      <c r="G25" s="171"/>
      <c r="H25" s="185" t="str">
        <f>MID(G25,1,1)</f>
        <v/>
      </c>
      <c r="I25" s="171"/>
      <c r="J25" s="69" t="str">
        <f>MID(I25,1,1)</f>
        <v/>
      </c>
      <c r="K25" s="50" t="e">
        <f>+H25*J25</f>
        <v>#VALUE!</v>
      </c>
      <c r="L25" s="69" t="e">
        <f>IF(K25&gt;=20,'Base calculos'!$T$3,IF(K25&gt;=15,'Base calculos'!$T$4,IF(K25&gt;=7,'Base calculos'!$T$5,'Base calculos'!$T$6)))</f>
        <v>#VALUE!</v>
      </c>
      <c r="M25" s="170" t="e">
        <f>+H25*J25</f>
        <v>#VALUE!</v>
      </c>
    </row>
    <row r="27" spans="1:13" ht="45" customHeight="1" x14ac:dyDescent="0.3">
      <c r="A27" s="49">
        <v>10</v>
      </c>
      <c r="B27" s="48"/>
      <c r="C27" s="50">
        <f>+prueba!C28</f>
        <v>0</v>
      </c>
      <c r="D27" s="50">
        <f>+prueba!D28</f>
        <v>0</v>
      </c>
      <c r="E27" s="50">
        <f>+prueba!E28</f>
        <v>0</v>
      </c>
      <c r="F27" s="171"/>
      <c r="G27" s="171"/>
      <c r="H27" s="185" t="str">
        <f>MID(G27,1,1)</f>
        <v/>
      </c>
      <c r="I27" s="171"/>
      <c r="J27" s="69" t="str">
        <f>MID(I27,1,1)</f>
        <v/>
      </c>
      <c r="K27" s="50" t="e">
        <f>+H27*J27</f>
        <v>#VALUE!</v>
      </c>
      <c r="L27" s="69" t="e">
        <f>IF(K27&gt;=20,'Base calculos'!$T$3,IF(K27&gt;=15,'Base calculos'!$T$4,IF(K27&gt;=7,'Base calculos'!$T$5,'Base calculos'!$T$6)))</f>
        <v>#VALUE!</v>
      </c>
      <c r="M27" s="170" t="e">
        <f>+H27*J27</f>
        <v>#VALUE!</v>
      </c>
    </row>
    <row r="29" spans="1:13" ht="45" customHeight="1" x14ac:dyDescent="0.3">
      <c r="A29" s="49">
        <v>11</v>
      </c>
      <c r="B29" s="48"/>
      <c r="C29" s="50">
        <f>+prueba!C30</f>
        <v>0</v>
      </c>
      <c r="D29" s="50">
        <f>+prueba!D30</f>
        <v>0</v>
      </c>
      <c r="E29" s="50">
        <f>+prueba!E30</f>
        <v>0</v>
      </c>
      <c r="F29" s="171"/>
      <c r="G29" s="171"/>
      <c r="H29" s="185" t="str">
        <f>MID(G29,1,1)</f>
        <v/>
      </c>
      <c r="I29" s="171"/>
      <c r="J29" s="69" t="str">
        <f>MID(I29,1,1)</f>
        <v/>
      </c>
      <c r="K29" s="50" t="e">
        <f>+H29*J29</f>
        <v>#VALUE!</v>
      </c>
      <c r="L29" s="69" t="e">
        <f>IF(K29&gt;=20,'Base calculos'!$T$3,IF(K29&gt;=15,'Base calculos'!$T$4,IF(K29&gt;=7,'Base calculos'!$T$5,'Base calculos'!$T$6)))</f>
        <v>#VALUE!</v>
      </c>
      <c r="M29" s="170" t="e">
        <f>+H29*J29</f>
        <v>#VALUE!</v>
      </c>
    </row>
    <row r="31" spans="1:13" ht="45" customHeight="1" x14ac:dyDescent="0.3">
      <c r="A31" s="49">
        <v>12</v>
      </c>
      <c r="B31" s="48"/>
      <c r="C31" s="50">
        <f>+prueba!C32</f>
        <v>0</v>
      </c>
      <c r="D31" s="50">
        <f>+prueba!D32</f>
        <v>0</v>
      </c>
      <c r="E31" s="50">
        <f>+prueba!E32</f>
        <v>0</v>
      </c>
      <c r="F31" s="171"/>
      <c r="G31" s="171"/>
      <c r="H31" s="185" t="str">
        <f>MID(G31,1,1)</f>
        <v/>
      </c>
      <c r="I31" s="171"/>
      <c r="J31" s="69" t="str">
        <f>MID(I31,1,1)</f>
        <v/>
      </c>
      <c r="K31" s="50" t="e">
        <f>+H31*J31</f>
        <v>#VALUE!</v>
      </c>
      <c r="L31" s="69" t="e">
        <f>IF(K31&gt;=20,'Base calculos'!$T$3,IF(K31&gt;=15,'Base calculos'!$T$4,IF(K31&gt;=7,'Base calculos'!$T$5,'Base calculos'!$T$6)))</f>
        <v>#VALUE!</v>
      </c>
      <c r="M31" s="170" t="e">
        <f>+H31*J31</f>
        <v>#VALUE!</v>
      </c>
    </row>
    <row r="33" spans="1:13" ht="45" customHeight="1" x14ac:dyDescent="0.3">
      <c r="A33" s="49">
        <v>13</v>
      </c>
      <c r="B33" s="48"/>
      <c r="C33" s="50">
        <f>+prueba!C34</f>
        <v>0</v>
      </c>
      <c r="D33" s="50">
        <f>+prueba!D34</f>
        <v>0</v>
      </c>
      <c r="E33" s="50">
        <f>+prueba!E34</f>
        <v>0</v>
      </c>
      <c r="F33" s="171"/>
      <c r="G33" s="171"/>
      <c r="H33" s="185" t="str">
        <f>MID(G33,1,1)</f>
        <v/>
      </c>
      <c r="I33" s="171"/>
      <c r="J33" s="69" t="str">
        <f>MID(I33,1,1)</f>
        <v/>
      </c>
      <c r="K33" s="50" t="e">
        <f>+H33*J33</f>
        <v>#VALUE!</v>
      </c>
      <c r="L33" s="69" t="e">
        <f>IF(K33&gt;=20,'Base calculos'!$T$3,IF(K33&gt;=15,'Base calculos'!$T$4,IF(K33&gt;=7,'Base calculos'!$T$5,'Base calculos'!$T$6)))</f>
        <v>#VALUE!</v>
      </c>
      <c r="M33" s="170" t="e">
        <f>+H33*J33</f>
        <v>#VALUE!</v>
      </c>
    </row>
    <row r="35" spans="1:13" ht="45" customHeight="1" x14ac:dyDescent="0.3">
      <c r="A35" s="49">
        <v>14</v>
      </c>
      <c r="B35" s="48"/>
      <c r="C35" s="50">
        <f>+prueba!C36</f>
        <v>0</v>
      </c>
      <c r="D35" s="50">
        <f>+prueba!D36</f>
        <v>0</v>
      </c>
      <c r="E35" s="50">
        <f>+prueba!E36</f>
        <v>0</v>
      </c>
      <c r="F35" s="171"/>
      <c r="G35" s="171"/>
      <c r="H35" s="185" t="str">
        <f>MID(G35,1,1)</f>
        <v/>
      </c>
      <c r="I35" s="171"/>
      <c r="J35" s="69" t="str">
        <f>MID(I35,1,1)</f>
        <v/>
      </c>
      <c r="K35" s="50" t="e">
        <f>+H35*J35</f>
        <v>#VALUE!</v>
      </c>
      <c r="L35" s="69" t="e">
        <f>IF(K35&gt;=20,'Base calculos'!$T$3,IF(K35&gt;=15,'Base calculos'!$T$4,IF(K35&gt;=7,'Base calculos'!$T$5,'Base calculos'!$T$6)))</f>
        <v>#VALUE!</v>
      </c>
      <c r="M35" s="170" t="e">
        <f>+H35*J35</f>
        <v>#VALUE!</v>
      </c>
    </row>
    <row r="37" spans="1:13" ht="45" customHeight="1" x14ac:dyDescent="0.3">
      <c r="A37" s="49">
        <v>15</v>
      </c>
      <c r="B37" s="48"/>
      <c r="C37" s="50">
        <f>+prueba!C38</f>
        <v>0</v>
      </c>
      <c r="D37" s="50">
        <f>+prueba!D38</f>
        <v>0</v>
      </c>
      <c r="E37" s="50">
        <f>+prueba!E38</f>
        <v>0</v>
      </c>
      <c r="F37" s="171"/>
      <c r="G37" s="171"/>
      <c r="H37" s="185" t="str">
        <f>MID(G37,1,1)</f>
        <v/>
      </c>
      <c r="I37" s="171"/>
      <c r="J37" s="69" t="str">
        <f>MID(I37,1,1)</f>
        <v/>
      </c>
      <c r="K37" s="50" t="e">
        <f>+H37*J37</f>
        <v>#VALUE!</v>
      </c>
      <c r="L37" s="69" t="e">
        <f>IF(K37&gt;=20,'Base calculos'!$T$3,IF(K37&gt;=15,'Base calculos'!$T$4,IF(K37&gt;=7,'Base calculos'!$T$5,'Base calculos'!$T$6)))</f>
        <v>#VALUE!</v>
      </c>
      <c r="M37" s="170" t="e">
        <f>+H37*J37</f>
        <v>#VALUE!</v>
      </c>
    </row>
  </sheetData>
  <mergeCells count="3">
    <mergeCell ref="A2:M2"/>
    <mergeCell ref="D4:E4"/>
    <mergeCell ref="C6:G6"/>
  </mergeCells>
  <conditionalFormatting sqref="M9">
    <cfRule type="cellIs" dxfId="442" priority="125" operator="between">
      <formula>0</formula>
      <formula>3</formula>
    </cfRule>
    <cfRule type="cellIs" dxfId="441" priority="126" operator="between">
      <formula>4</formula>
      <formula>9</formula>
    </cfRule>
    <cfRule type="cellIs" dxfId="440" priority="127" operator="between">
      <formula>10</formula>
      <formula>12</formula>
    </cfRule>
    <cfRule type="cellIs" dxfId="439" priority="128" operator="between">
      <formula>15</formula>
      <formula>25</formula>
    </cfRule>
  </conditionalFormatting>
  <conditionalFormatting sqref="M37 M35 M33 M31 M29 M27 M25 M23 M21 M19 M17 M15 M13 M11">
    <cfRule type="cellIs" dxfId="438" priority="1" operator="between">
      <formula>0</formula>
      <formula>3</formula>
    </cfRule>
    <cfRule type="cellIs" dxfId="437" priority="2" operator="between">
      <formula>4</formula>
      <formula>9</formula>
    </cfRule>
    <cfRule type="cellIs" dxfId="436" priority="3" operator="between">
      <formula>10</formula>
      <formula>12</formula>
    </cfRule>
    <cfRule type="cellIs" dxfId="435" priority="4" operator="between">
      <formula>15</formula>
      <formula>25</formula>
    </cfRule>
  </conditionalFormatting>
  <pageMargins left="0.7" right="0.7" top="0.75" bottom="0.75" header="0.3" footer="0.3"/>
  <pageSetup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cellIs" priority="130" operator="greaterThan" id="{29925F64-A184-4B48-9C41-D4D9DA5AA87B}">
            <xm:f>'Base calculos'!$T$9</xm:f>
            <x14:dxf>
              <border>
                <vertical/>
                <horizontal/>
              </border>
            </x14:dxf>
          </x14:cfRule>
          <xm:sqref>N9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'Base calculos'!$Q$1:$Q$3</xm:f>
          </x14:formula1>
          <xm:sqref>F9 F11 F13 F15 F17 F19 F21 F23 F25 F27 F29 F31 F33 F35 F37</xm:sqref>
        </x14:dataValidation>
        <x14:dataValidation type="list" allowBlank="1" showInputMessage="1" showErrorMessage="1">
          <x14:formula1>
            <xm:f>'Base calculos'!$I$1:$I$6</xm:f>
          </x14:formula1>
          <xm:sqref>G21 G9 G11 G13 G15 G17 G19 G23 G25 G27 G29 G31 G33 G35 G37</xm:sqref>
        </x14:dataValidation>
        <x14:dataValidation type="list" allowBlank="1" showInputMessage="1" showErrorMessage="1">
          <x14:formula1>
            <xm:f>'Base calculos'!$M$1:$M$6</xm:f>
          </x14:formula1>
          <xm:sqref>I9 I11 I13 I15 I17 I19 I21 I23 I25 I27 I29 I31 I33 I35 I37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186"/>
  <sheetViews>
    <sheetView topLeftCell="A2" zoomScale="70" zoomScaleNormal="70" workbookViewId="0">
      <pane ySplit="708" activePane="bottomLeft"/>
      <selection activeCell="C1" sqref="C1:C1048576"/>
      <selection pane="bottomLeft" activeCell="B70" sqref="B70:B77"/>
    </sheetView>
  </sheetViews>
  <sheetFormatPr baseColWidth="10" defaultColWidth="11.44140625" defaultRowHeight="14.4" x14ac:dyDescent="0.3"/>
  <cols>
    <col min="1" max="1" width="43.109375" style="9" customWidth="1"/>
    <col min="2" max="2" width="31.109375" style="9" customWidth="1"/>
    <col min="3" max="3" width="38.33203125" style="9" customWidth="1"/>
    <col min="4" max="4" width="80.6640625" style="9" bestFit="1" customWidth="1"/>
    <col min="5" max="16384" width="11.44140625" style="9"/>
  </cols>
  <sheetData>
    <row r="1" spans="1:4" ht="37.200000000000003" x14ac:dyDescent="0.3">
      <c r="A1" s="2" t="s">
        <v>0</v>
      </c>
      <c r="B1" s="2" t="s">
        <v>1</v>
      </c>
      <c r="C1" s="2" t="s">
        <v>2</v>
      </c>
      <c r="D1" s="2" t="s">
        <v>49</v>
      </c>
    </row>
    <row r="2" spans="1:4" x14ac:dyDescent="0.3">
      <c r="A2" s="374" t="s">
        <v>217</v>
      </c>
      <c r="B2" s="373" t="s">
        <v>3</v>
      </c>
      <c r="C2" s="4" t="s">
        <v>4</v>
      </c>
      <c r="D2" s="4" t="s">
        <v>5</v>
      </c>
    </row>
    <row r="3" spans="1:4" ht="110.4" x14ac:dyDescent="0.3">
      <c r="A3" s="374"/>
      <c r="B3" s="373"/>
      <c r="C3" s="4" t="s">
        <v>162</v>
      </c>
      <c r="D3" s="6" t="s">
        <v>241</v>
      </c>
    </row>
    <row r="4" spans="1:4" ht="27.6" x14ac:dyDescent="0.3">
      <c r="A4" s="374"/>
      <c r="B4" s="373"/>
      <c r="C4" s="4" t="s">
        <v>163</v>
      </c>
      <c r="D4" s="6" t="s">
        <v>6</v>
      </c>
    </row>
    <row r="5" spans="1:4" ht="41.4" x14ac:dyDescent="0.3">
      <c r="A5" s="374"/>
      <c r="B5" s="373"/>
      <c r="C5" s="1" t="s">
        <v>7</v>
      </c>
      <c r="D5" s="6" t="s">
        <v>8</v>
      </c>
    </row>
    <row r="6" spans="1:4" x14ac:dyDescent="0.3">
      <c r="A6" s="374"/>
      <c r="B6" s="373"/>
      <c r="C6" s="1" t="s">
        <v>9</v>
      </c>
      <c r="D6" s="6" t="s">
        <v>10</v>
      </c>
    </row>
    <row r="7" spans="1:4" x14ac:dyDescent="0.3">
      <c r="A7" s="374"/>
      <c r="B7" s="373"/>
      <c r="C7" s="1" t="s">
        <v>11</v>
      </c>
      <c r="D7" s="5" t="s">
        <v>12</v>
      </c>
    </row>
    <row r="8" spans="1:4" ht="41.4" x14ac:dyDescent="0.3">
      <c r="A8" s="374"/>
      <c r="B8" s="373"/>
      <c r="C8" s="1" t="s">
        <v>13</v>
      </c>
      <c r="D8" s="6" t="s">
        <v>209</v>
      </c>
    </row>
    <row r="9" spans="1:4" ht="27.6" x14ac:dyDescent="0.3">
      <c r="A9" s="374"/>
      <c r="B9" s="373"/>
      <c r="C9" s="1" t="s">
        <v>14</v>
      </c>
      <c r="D9" s="6" t="s">
        <v>15</v>
      </c>
    </row>
    <row r="10" spans="1:4" ht="69" x14ac:dyDescent="0.3">
      <c r="A10" s="374"/>
      <c r="B10" s="373"/>
      <c r="C10" s="1" t="s">
        <v>16</v>
      </c>
      <c r="D10" s="6" t="s">
        <v>205</v>
      </c>
    </row>
    <row r="11" spans="1:4" ht="27.6" x14ac:dyDescent="0.3">
      <c r="A11" s="375" t="s">
        <v>218</v>
      </c>
      <c r="B11" s="373" t="s">
        <v>3</v>
      </c>
      <c r="C11" s="4" t="s">
        <v>17</v>
      </c>
      <c r="D11" s="4" t="s">
        <v>164</v>
      </c>
    </row>
    <row r="12" spans="1:4" ht="41.4" x14ac:dyDescent="0.3">
      <c r="A12" s="375"/>
      <c r="B12" s="373"/>
      <c r="C12" s="4" t="s">
        <v>18</v>
      </c>
      <c r="D12" s="6" t="s">
        <v>19</v>
      </c>
    </row>
    <row r="13" spans="1:4" ht="27.6" x14ac:dyDescent="0.3">
      <c r="A13" s="375"/>
      <c r="B13" s="373"/>
      <c r="C13" s="4" t="s">
        <v>20</v>
      </c>
      <c r="D13" s="6" t="s">
        <v>21</v>
      </c>
    </row>
    <row r="14" spans="1:4" x14ac:dyDescent="0.3">
      <c r="A14" s="375"/>
      <c r="B14" s="373"/>
      <c r="C14" s="4" t="s">
        <v>22</v>
      </c>
      <c r="D14" s="6" t="s">
        <v>23</v>
      </c>
    </row>
    <row r="15" spans="1:4" ht="27.6" x14ac:dyDescent="0.3">
      <c r="A15" s="375"/>
      <c r="B15" s="373"/>
      <c r="C15" s="4" t="s">
        <v>24</v>
      </c>
      <c r="D15" s="6" t="s">
        <v>25</v>
      </c>
    </row>
    <row r="16" spans="1:4" x14ac:dyDescent="0.3">
      <c r="A16" s="375"/>
      <c r="B16" s="373"/>
      <c r="C16" s="4" t="s">
        <v>26</v>
      </c>
      <c r="D16" s="6"/>
    </row>
    <row r="17" spans="1:4" ht="27.6" x14ac:dyDescent="0.3">
      <c r="A17" s="375"/>
      <c r="B17" s="373"/>
      <c r="C17" s="4" t="s">
        <v>27</v>
      </c>
      <c r="D17" s="6" t="s">
        <v>28</v>
      </c>
    </row>
    <row r="18" spans="1:4" x14ac:dyDescent="0.3">
      <c r="A18" s="375"/>
      <c r="B18" s="373"/>
      <c r="C18" s="4" t="s">
        <v>29</v>
      </c>
      <c r="D18" s="6" t="s">
        <v>30</v>
      </c>
    </row>
    <row r="19" spans="1:4" ht="41.4" x14ac:dyDescent="0.3">
      <c r="A19" s="375"/>
      <c r="B19" s="373"/>
      <c r="C19" s="4" t="s">
        <v>31</v>
      </c>
      <c r="D19" s="6" t="s">
        <v>165</v>
      </c>
    </row>
    <row r="20" spans="1:4" ht="27.6" x14ac:dyDescent="0.3">
      <c r="A20" s="375"/>
      <c r="B20" s="373"/>
      <c r="C20" s="4" t="s">
        <v>32</v>
      </c>
      <c r="D20" s="6"/>
    </row>
    <row r="21" spans="1:4" ht="27.6" x14ac:dyDescent="0.3">
      <c r="A21" s="375"/>
      <c r="B21" s="373"/>
      <c r="C21" s="4" t="s">
        <v>33</v>
      </c>
      <c r="D21" s="6" t="s">
        <v>34</v>
      </c>
    </row>
    <row r="22" spans="1:4" ht="55.2" x14ac:dyDescent="0.3">
      <c r="A22" s="375"/>
      <c r="B22" s="373"/>
      <c r="C22" s="4" t="s">
        <v>35</v>
      </c>
      <c r="D22" s="6" t="s">
        <v>166</v>
      </c>
    </row>
    <row r="23" spans="1:4" ht="27.6" x14ac:dyDescent="0.3">
      <c r="A23" s="375"/>
      <c r="B23" s="373"/>
      <c r="C23" s="4" t="s">
        <v>36</v>
      </c>
      <c r="D23" s="6"/>
    </row>
    <row r="24" spans="1:4" ht="55.2" x14ac:dyDescent="0.3">
      <c r="A24" s="375"/>
      <c r="B24" s="373"/>
      <c r="C24" s="4" t="s">
        <v>37</v>
      </c>
      <c r="D24" s="6" t="s">
        <v>240</v>
      </c>
    </row>
    <row r="25" spans="1:4" ht="27.6" x14ac:dyDescent="0.3">
      <c r="A25" s="375"/>
      <c r="B25" s="373"/>
      <c r="C25" s="4" t="s">
        <v>38</v>
      </c>
      <c r="D25" s="6" t="s">
        <v>39</v>
      </c>
    </row>
    <row r="26" spans="1:4" x14ac:dyDescent="0.3">
      <c r="A26" s="375"/>
      <c r="B26" s="373"/>
      <c r="C26" s="4" t="s">
        <v>40</v>
      </c>
      <c r="D26" s="6"/>
    </row>
    <row r="27" spans="1:4" x14ac:dyDescent="0.3">
      <c r="A27" s="375"/>
      <c r="B27" s="373"/>
      <c r="C27" s="4" t="s">
        <v>41</v>
      </c>
      <c r="D27" s="6"/>
    </row>
    <row r="28" spans="1:4" ht="27.6" x14ac:dyDescent="0.3">
      <c r="A28" s="375"/>
      <c r="B28" s="373"/>
      <c r="C28" s="4" t="s">
        <v>42</v>
      </c>
      <c r="D28" s="6"/>
    </row>
    <row r="29" spans="1:4" ht="27.6" x14ac:dyDescent="0.3">
      <c r="A29" s="375"/>
      <c r="B29" s="373"/>
      <c r="C29" s="4" t="s">
        <v>43</v>
      </c>
      <c r="D29" s="4" t="s">
        <v>44</v>
      </c>
    </row>
    <row r="30" spans="1:4" x14ac:dyDescent="0.3">
      <c r="A30" s="375"/>
      <c r="B30" s="373"/>
      <c r="C30" s="4" t="s">
        <v>45</v>
      </c>
      <c r="D30" s="6" t="s">
        <v>46</v>
      </c>
    </row>
    <row r="31" spans="1:4" ht="27.6" x14ac:dyDescent="0.3">
      <c r="A31" s="375"/>
      <c r="B31" s="373"/>
      <c r="C31" s="4" t="s">
        <v>47</v>
      </c>
      <c r="D31" s="6"/>
    </row>
    <row r="32" spans="1:4" ht="41.4" x14ac:dyDescent="0.3">
      <c r="A32" s="375"/>
      <c r="B32" s="373"/>
      <c r="C32" s="4" t="s">
        <v>48</v>
      </c>
      <c r="D32" s="6"/>
    </row>
    <row r="33" spans="1:4" ht="55.2" x14ac:dyDescent="0.3">
      <c r="A33" s="375"/>
      <c r="B33" s="373"/>
      <c r="C33" s="1" t="s">
        <v>230</v>
      </c>
      <c r="D33" s="6" t="s">
        <v>249</v>
      </c>
    </row>
    <row r="34" spans="1:4" ht="179.4" x14ac:dyDescent="0.3">
      <c r="A34" s="13" t="s">
        <v>219</v>
      </c>
      <c r="B34" s="370" t="s">
        <v>290</v>
      </c>
      <c r="C34" s="3" t="s">
        <v>288</v>
      </c>
      <c r="D34" s="6" t="s">
        <v>239</v>
      </c>
    </row>
    <row r="35" spans="1:4" x14ac:dyDescent="0.3">
      <c r="A35" s="14"/>
      <c r="B35" s="371"/>
      <c r="C35" s="1" t="s">
        <v>56</v>
      </c>
      <c r="D35" s="6" t="s">
        <v>57</v>
      </c>
    </row>
    <row r="36" spans="1:4" ht="55.2" x14ac:dyDescent="0.3">
      <c r="A36" s="14"/>
      <c r="B36" s="371"/>
      <c r="C36" s="1" t="s">
        <v>183</v>
      </c>
      <c r="D36" s="6" t="s">
        <v>201</v>
      </c>
    </row>
    <row r="37" spans="1:4" x14ac:dyDescent="0.3">
      <c r="A37" s="14"/>
      <c r="B37" s="371"/>
      <c r="C37" s="1" t="s">
        <v>289</v>
      </c>
      <c r="D37" s="16" t="s">
        <v>316</v>
      </c>
    </row>
    <row r="38" spans="1:4" ht="41.4" x14ac:dyDescent="0.3">
      <c r="A38" s="14"/>
      <c r="B38" s="372"/>
      <c r="C38" s="1" t="s">
        <v>189</v>
      </c>
      <c r="D38" s="6" t="s">
        <v>204</v>
      </c>
    </row>
    <row r="39" spans="1:4" x14ac:dyDescent="0.3">
      <c r="A39" s="14"/>
      <c r="B39" s="370" t="s">
        <v>291</v>
      </c>
      <c r="C39" s="4" t="s">
        <v>50</v>
      </c>
      <c r="D39" s="12" t="s">
        <v>294</v>
      </c>
    </row>
    <row r="40" spans="1:4" ht="41.4" x14ac:dyDescent="0.3">
      <c r="A40" s="14"/>
      <c r="B40" s="371"/>
      <c r="C40" s="4" t="s">
        <v>51</v>
      </c>
      <c r="D40" s="12" t="s">
        <v>295</v>
      </c>
    </row>
    <row r="41" spans="1:4" x14ac:dyDescent="0.3">
      <c r="A41" s="14"/>
      <c r="B41" s="371"/>
      <c r="C41" s="4" t="s">
        <v>52</v>
      </c>
      <c r="D41" s="12" t="s">
        <v>296</v>
      </c>
    </row>
    <row r="42" spans="1:4" ht="27.6" x14ac:dyDescent="0.3">
      <c r="A42" s="14"/>
      <c r="B42" s="371"/>
      <c r="C42" s="1" t="s">
        <v>58</v>
      </c>
      <c r="D42" s="12" t="s">
        <v>297</v>
      </c>
    </row>
    <row r="43" spans="1:4" ht="27.6" x14ac:dyDescent="0.3">
      <c r="A43" s="14"/>
      <c r="B43" s="372"/>
      <c r="C43" s="1" t="s">
        <v>184</v>
      </c>
      <c r="D43" s="6" t="s">
        <v>207</v>
      </c>
    </row>
    <row r="44" spans="1:4" x14ac:dyDescent="0.3">
      <c r="A44" s="14"/>
      <c r="B44" s="370" t="s">
        <v>292</v>
      </c>
      <c r="C44" s="4" t="s">
        <v>53</v>
      </c>
      <c r="D44" s="12" t="s">
        <v>298</v>
      </c>
    </row>
    <row r="45" spans="1:4" x14ac:dyDescent="0.3">
      <c r="A45" s="14"/>
      <c r="B45" s="371"/>
      <c r="C45" s="1" t="s">
        <v>54</v>
      </c>
      <c r="D45" s="12"/>
    </row>
    <row r="46" spans="1:4" ht="27.6" x14ac:dyDescent="0.3">
      <c r="A46" s="14"/>
      <c r="B46" s="371"/>
      <c r="C46" s="1" t="s">
        <v>55</v>
      </c>
      <c r="D46" s="6" t="s">
        <v>251</v>
      </c>
    </row>
    <row r="47" spans="1:4" ht="27.6" x14ac:dyDescent="0.3">
      <c r="A47" s="14"/>
      <c r="B47" s="371"/>
      <c r="C47" s="1" t="s">
        <v>167</v>
      </c>
      <c r="D47" s="6" t="s">
        <v>197</v>
      </c>
    </row>
    <row r="48" spans="1:4" ht="55.2" x14ac:dyDescent="0.3">
      <c r="A48" s="14"/>
      <c r="B48" s="371"/>
      <c r="C48" s="1" t="s">
        <v>188</v>
      </c>
      <c r="D48" s="6" t="s">
        <v>212</v>
      </c>
    </row>
    <row r="49" spans="1:4" ht="96.6" x14ac:dyDescent="0.3">
      <c r="A49" s="14"/>
      <c r="B49" s="372"/>
      <c r="C49" s="1" t="s">
        <v>191</v>
      </c>
      <c r="D49" s="6" t="s">
        <v>215</v>
      </c>
    </row>
    <row r="50" spans="1:4" ht="27.6" x14ac:dyDescent="0.3">
      <c r="A50" s="14"/>
      <c r="B50" s="370" t="s">
        <v>293</v>
      </c>
      <c r="C50" s="1" t="s">
        <v>173</v>
      </c>
      <c r="D50" s="6" t="s">
        <v>203</v>
      </c>
    </row>
    <row r="51" spans="1:4" ht="69" x14ac:dyDescent="0.3">
      <c r="A51" s="14"/>
      <c r="B51" s="371"/>
      <c r="C51" s="1" t="s">
        <v>174</v>
      </c>
      <c r="D51" s="6" t="s">
        <v>216</v>
      </c>
    </row>
    <row r="52" spans="1:4" ht="27.6" x14ac:dyDescent="0.3">
      <c r="A52" s="14"/>
      <c r="B52" s="371"/>
      <c r="C52" s="1" t="s">
        <v>176</v>
      </c>
      <c r="D52" s="6" t="s">
        <v>213</v>
      </c>
    </row>
    <row r="53" spans="1:4" ht="41.4" x14ac:dyDescent="0.3">
      <c r="A53" s="14"/>
      <c r="B53" s="371"/>
      <c r="C53" s="1" t="s">
        <v>177</v>
      </c>
      <c r="D53" s="6" t="s">
        <v>211</v>
      </c>
    </row>
    <row r="54" spans="1:4" ht="207" x14ac:dyDescent="0.3">
      <c r="A54" s="14"/>
      <c r="B54" s="371"/>
      <c r="C54" s="1" t="s">
        <v>179</v>
      </c>
      <c r="D54" s="6" t="s">
        <v>231</v>
      </c>
    </row>
    <row r="55" spans="1:4" ht="27.6" x14ac:dyDescent="0.3">
      <c r="A55" s="14"/>
      <c r="B55" s="371"/>
      <c r="C55" s="1" t="s">
        <v>180</v>
      </c>
      <c r="D55" s="15" t="s">
        <v>196</v>
      </c>
    </row>
    <row r="56" spans="1:4" ht="28.5" customHeight="1" x14ac:dyDescent="0.3">
      <c r="A56" s="14"/>
      <c r="B56" s="371"/>
      <c r="C56" s="1" t="s">
        <v>181</v>
      </c>
      <c r="D56" s="6" t="s">
        <v>202</v>
      </c>
    </row>
    <row r="57" spans="1:4" ht="27.6" x14ac:dyDescent="0.3">
      <c r="A57" s="14"/>
      <c r="B57" s="371"/>
      <c r="C57" s="1" t="s">
        <v>182</v>
      </c>
      <c r="D57" s="6" t="s">
        <v>208</v>
      </c>
    </row>
    <row r="58" spans="1:4" ht="69" x14ac:dyDescent="0.3">
      <c r="A58" s="14"/>
      <c r="B58" s="371"/>
      <c r="C58" s="1" t="s">
        <v>186</v>
      </c>
      <c r="D58" s="6" t="s">
        <v>232</v>
      </c>
    </row>
    <row r="59" spans="1:4" ht="69" x14ac:dyDescent="0.3">
      <c r="A59" s="14"/>
      <c r="B59" s="371"/>
      <c r="C59" s="1" t="s">
        <v>187</v>
      </c>
      <c r="D59" s="6" t="s">
        <v>199</v>
      </c>
    </row>
    <row r="60" spans="1:4" ht="41.4" x14ac:dyDescent="0.3">
      <c r="A60" s="14"/>
      <c r="B60" s="371"/>
      <c r="C60" s="1" t="s">
        <v>190</v>
      </c>
      <c r="D60" s="6" t="s">
        <v>206</v>
      </c>
    </row>
    <row r="61" spans="1:4" ht="41.4" x14ac:dyDescent="0.3">
      <c r="A61" s="14"/>
      <c r="B61" s="371"/>
      <c r="C61" s="1" t="s">
        <v>192</v>
      </c>
      <c r="D61" s="6" t="s">
        <v>200</v>
      </c>
    </row>
    <row r="62" spans="1:4" ht="55.2" x14ac:dyDescent="0.3">
      <c r="A62" s="14"/>
      <c r="B62" s="371"/>
      <c r="C62" s="1" t="s">
        <v>193</v>
      </c>
      <c r="D62" s="6" t="s">
        <v>198</v>
      </c>
    </row>
    <row r="63" spans="1:4" ht="55.2" x14ac:dyDescent="0.3">
      <c r="A63" s="14"/>
      <c r="B63" s="371"/>
      <c r="C63" s="1" t="s">
        <v>194</v>
      </c>
      <c r="D63" s="6" t="s">
        <v>214</v>
      </c>
    </row>
    <row r="64" spans="1:4" ht="28.2" x14ac:dyDescent="0.3">
      <c r="A64" s="14"/>
      <c r="B64" s="371"/>
      <c r="C64" s="1" t="s">
        <v>227</v>
      </c>
      <c r="D64" s="6" t="s">
        <v>237</v>
      </c>
    </row>
    <row r="65" spans="1:4" ht="27.6" x14ac:dyDescent="0.3">
      <c r="A65" s="14"/>
      <c r="B65" s="371"/>
      <c r="C65" s="1" t="s">
        <v>248</v>
      </c>
      <c r="D65" s="6" t="s">
        <v>238</v>
      </c>
    </row>
    <row r="66" spans="1:4" ht="55.2" x14ac:dyDescent="0.3">
      <c r="A66" s="14"/>
      <c r="B66" s="371"/>
      <c r="C66" s="1" t="s">
        <v>228</v>
      </c>
      <c r="D66" s="6" t="s">
        <v>229</v>
      </c>
    </row>
    <row r="67" spans="1:4" ht="124.2" x14ac:dyDescent="0.3">
      <c r="A67" s="14"/>
      <c r="B67" s="371"/>
      <c r="C67" s="1" t="s">
        <v>236</v>
      </c>
      <c r="D67" s="6" t="s">
        <v>250</v>
      </c>
    </row>
    <row r="68" spans="1:4" ht="151.80000000000001" x14ac:dyDescent="0.3">
      <c r="A68" s="14"/>
      <c r="B68" s="371"/>
      <c r="C68" s="1" t="s">
        <v>309</v>
      </c>
      <c r="D68" s="18" t="s">
        <v>310</v>
      </c>
    </row>
    <row r="69" spans="1:4" ht="27.6" x14ac:dyDescent="0.3">
      <c r="A69" s="14"/>
      <c r="B69" s="372"/>
      <c r="C69" s="1" t="s">
        <v>314</v>
      </c>
      <c r="D69" s="17" t="s">
        <v>315</v>
      </c>
    </row>
    <row r="70" spans="1:4" ht="85.5" customHeight="1" x14ac:dyDescent="0.3">
      <c r="A70" s="13" t="s">
        <v>220</v>
      </c>
      <c r="B70" s="378" t="s">
        <v>287</v>
      </c>
      <c r="C70" s="7" t="s">
        <v>252</v>
      </c>
      <c r="D70" s="8" t="s">
        <v>256</v>
      </c>
    </row>
    <row r="71" spans="1:4" ht="69" x14ac:dyDescent="0.3">
      <c r="A71" s="14"/>
      <c r="B71" s="379"/>
      <c r="C71" s="7" t="s">
        <v>253</v>
      </c>
      <c r="D71" s="8" t="s">
        <v>257</v>
      </c>
    </row>
    <row r="72" spans="1:4" ht="41.4" x14ac:dyDescent="0.3">
      <c r="A72" s="14"/>
      <c r="B72" s="379"/>
      <c r="C72" s="7" t="s">
        <v>254</v>
      </c>
      <c r="D72" s="8" t="s">
        <v>258</v>
      </c>
    </row>
    <row r="73" spans="1:4" ht="41.4" x14ac:dyDescent="0.3">
      <c r="A73" s="14"/>
      <c r="B73" s="379"/>
      <c r="C73" s="7" t="s">
        <v>255</v>
      </c>
      <c r="D73" s="8" t="s">
        <v>259</v>
      </c>
    </row>
    <row r="74" spans="1:4" ht="41.4" x14ac:dyDescent="0.3">
      <c r="A74" s="14"/>
      <c r="B74" s="379"/>
      <c r="C74" s="11" t="s">
        <v>312</v>
      </c>
      <c r="D74" s="12" t="s">
        <v>260</v>
      </c>
    </row>
    <row r="75" spans="1:4" ht="193.2" x14ac:dyDescent="0.3">
      <c r="A75" s="14"/>
      <c r="B75" s="379"/>
      <c r="C75" s="11" t="s">
        <v>172</v>
      </c>
      <c r="D75" s="12" t="s">
        <v>313</v>
      </c>
    </row>
    <row r="76" spans="1:4" ht="124.2" x14ac:dyDescent="0.3">
      <c r="A76" s="14"/>
      <c r="B76" s="379"/>
      <c r="C76" s="11" t="s">
        <v>234</v>
      </c>
      <c r="D76" s="12" t="s">
        <v>235</v>
      </c>
    </row>
    <row r="77" spans="1:4" ht="27.6" x14ac:dyDescent="0.3">
      <c r="A77" s="14"/>
      <c r="B77" s="380"/>
      <c r="C77" s="11" t="s">
        <v>64</v>
      </c>
      <c r="D77" s="6" t="s">
        <v>311</v>
      </c>
    </row>
    <row r="78" spans="1:4" ht="114" customHeight="1" x14ac:dyDescent="0.3">
      <c r="A78" s="14"/>
      <c r="B78" s="381" t="s">
        <v>286</v>
      </c>
      <c r="C78" s="8" t="s">
        <v>263</v>
      </c>
      <c r="D78" s="8" t="s">
        <v>262</v>
      </c>
    </row>
    <row r="79" spans="1:4" x14ac:dyDescent="0.3">
      <c r="A79" s="14"/>
      <c r="B79" s="382"/>
      <c r="C79" s="8" t="s">
        <v>265</v>
      </c>
      <c r="D79" s="8" t="s">
        <v>264</v>
      </c>
    </row>
    <row r="80" spans="1:4" ht="27.6" x14ac:dyDescent="0.3">
      <c r="A80" s="14"/>
      <c r="B80" s="382"/>
      <c r="C80" s="8" t="s">
        <v>261</v>
      </c>
      <c r="D80" s="8" t="s">
        <v>270</v>
      </c>
    </row>
    <row r="81" spans="1:4" x14ac:dyDescent="0.3">
      <c r="A81" s="14"/>
      <c r="B81" s="382"/>
      <c r="C81" s="8" t="s">
        <v>269</v>
      </c>
      <c r="D81" s="8" t="s">
        <v>266</v>
      </c>
    </row>
    <row r="82" spans="1:4" x14ac:dyDescent="0.3">
      <c r="A82" s="14"/>
      <c r="B82" s="383"/>
      <c r="C82" s="8" t="s">
        <v>268</v>
      </c>
      <c r="D82" s="8" t="s">
        <v>267</v>
      </c>
    </row>
    <row r="83" spans="1:4" ht="56.25" customHeight="1" x14ac:dyDescent="0.3">
      <c r="A83" s="14"/>
      <c r="B83" s="381" t="s">
        <v>279</v>
      </c>
      <c r="C83" s="8" t="s">
        <v>271</v>
      </c>
      <c r="D83" s="8" t="s">
        <v>272</v>
      </c>
    </row>
    <row r="84" spans="1:4" ht="56.25" customHeight="1" x14ac:dyDescent="0.3">
      <c r="A84" s="14"/>
      <c r="B84" s="382"/>
      <c r="C84" s="8" t="s">
        <v>273</v>
      </c>
      <c r="D84" s="8" t="s">
        <v>274</v>
      </c>
    </row>
    <row r="85" spans="1:4" ht="56.25" customHeight="1" x14ac:dyDescent="0.3">
      <c r="A85" s="14"/>
      <c r="B85" s="382"/>
      <c r="C85" s="8" t="s">
        <v>275</v>
      </c>
      <c r="D85" s="8" t="s">
        <v>276</v>
      </c>
    </row>
    <row r="86" spans="1:4" ht="56.25" customHeight="1" x14ac:dyDescent="0.3">
      <c r="A86" s="14"/>
      <c r="B86" s="382"/>
      <c r="C86" s="8" t="s">
        <v>277</v>
      </c>
      <c r="D86" s="8" t="s">
        <v>278</v>
      </c>
    </row>
    <row r="87" spans="1:4" ht="56.25" customHeight="1" x14ac:dyDescent="0.3">
      <c r="A87" s="14"/>
      <c r="B87" s="383"/>
      <c r="C87" s="4" t="s">
        <v>60</v>
      </c>
      <c r="D87" s="6" t="s">
        <v>168</v>
      </c>
    </row>
    <row r="88" spans="1:4" ht="27.6" x14ac:dyDescent="0.3">
      <c r="A88" s="14"/>
      <c r="B88" s="384" t="s">
        <v>305</v>
      </c>
      <c r="C88" s="8" t="s">
        <v>280</v>
      </c>
      <c r="D88" s="8" t="s">
        <v>301</v>
      </c>
    </row>
    <row r="89" spans="1:4" x14ac:dyDescent="0.3">
      <c r="A89" s="14"/>
      <c r="B89" s="385"/>
      <c r="C89" s="8" t="s">
        <v>303</v>
      </c>
      <c r="D89" s="8" t="s">
        <v>302</v>
      </c>
    </row>
    <row r="90" spans="1:4" ht="23.25" customHeight="1" x14ac:dyDescent="0.3">
      <c r="A90" s="14"/>
      <c r="B90" s="386"/>
      <c r="C90" s="8" t="s">
        <v>281</v>
      </c>
      <c r="D90" s="8" t="s">
        <v>304</v>
      </c>
    </row>
    <row r="91" spans="1:4" ht="23.25" customHeight="1" x14ac:dyDescent="0.3">
      <c r="A91" s="14"/>
      <c r="B91" s="384" t="s">
        <v>299</v>
      </c>
      <c r="C91" s="4" t="s">
        <v>65</v>
      </c>
      <c r="D91" s="12"/>
    </row>
    <row r="92" spans="1:4" ht="55.2" x14ac:dyDescent="0.3">
      <c r="A92" s="14"/>
      <c r="B92" s="386"/>
      <c r="C92" s="8" t="s">
        <v>282</v>
      </c>
      <c r="D92" s="8" t="s">
        <v>283</v>
      </c>
    </row>
    <row r="93" spans="1:4" ht="96.6" x14ac:dyDescent="0.3">
      <c r="A93" s="14"/>
      <c r="B93" s="384" t="s">
        <v>300</v>
      </c>
      <c r="C93" s="8" t="s">
        <v>284</v>
      </c>
      <c r="D93" s="8" t="s">
        <v>285</v>
      </c>
    </row>
    <row r="94" spans="1:4" ht="36.75" customHeight="1" x14ac:dyDescent="0.3">
      <c r="A94" s="14"/>
      <c r="B94" s="385"/>
      <c r="C94" s="11" t="s">
        <v>59</v>
      </c>
      <c r="D94" s="8" t="s">
        <v>306</v>
      </c>
    </row>
    <row r="95" spans="1:4" ht="23.25" customHeight="1" x14ac:dyDescent="0.3">
      <c r="A95" s="14"/>
      <c r="B95" s="385"/>
      <c r="C95" s="4" t="s">
        <v>61</v>
      </c>
      <c r="D95" s="8" t="s">
        <v>307</v>
      </c>
    </row>
    <row r="96" spans="1:4" ht="27.6" x14ac:dyDescent="0.3">
      <c r="A96" s="14"/>
      <c r="B96" s="385"/>
      <c r="C96" s="1" t="s">
        <v>62</v>
      </c>
      <c r="D96" s="6" t="s">
        <v>25</v>
      </c>
    </row>
    <row r="97" spans="1:4" ht="36" customHeight="1" x14ac:dyDescent="0.3">
      <c r="A97" s="14"/>
      <c r="B97" s="386"/>
      <c r="C97" s="4" t="s">
        <v>63</v>
      </c>
      <c r="D97" s="12" t="s">
        <v>308</v>
      </c>
    </row>
    <row r="98" spans="1:4" x14ac:dyDescent="0.3">
      <c r="A98" s="370" t="s">
        <v>221</v>
      </c>
      <c r="B98" s="370" t="s">
        <v>169</v>
      </c>
      <c r="C98" s="4" t="s">
        <v>66</v>
      </c>
      <c r="D98" s="6"/>
    </row>
    <row r="99" spans="1:4" x14ac:dyDescent="0.3">
      <c r="A99" s="371"/>
      <c r="B99" s="371"/>
      <c r="C99" s="4" t="s">
        <v>67</v>
      </c>
      <c r="D99" s="6"/>
    </row>
    <row r="100" spans="1:4" x14ac:dyDescent="0.3">
      <c r="A100" s="371"/>
      <c r="B100" s="371"/>
      <c r="C100" s="4" t="s">
        <v>68</v>
      </c>
      <c r="D100" s="6"/>
    </row>
    <row r="101" spans="1:4" x14ac:dyDescent="0.3">
      <c r="A101" s="371"/>
      <c r="B101" s="371"/>
      <c r="C101" s="4" t="s">
        <v>69</v>
      </c>
      <c r="D101" s="6"/>
    </row>
    <row r="102" spans="1:4" ht="27.6" x14ac:dyDescent="0.3">
      <c r="A102" s="371"/>
      <c r="B102" s="371"/>
      <c r="C102" s="4" t="s">
        <v>170</v>
      </c>
      <c r="D102" s="6"/>
    </row>
    <row r="103" spans="1:4" x14ac:dyDescent="0.3">
      <c r="A103" s="371"/>
      <c r="B103" s="371"/>
      <c r="C103" s="4" t="s">
        <v>70</v>
      </c>
      <c r="D103" s="6"/>
    </row>
    <row r="104" spans="1:4" x14ac:dyDescent="0.3">
      <c r="A104" s="371"/>
      <c r="B104" s="371"/>
      <c r="C104" s="4" t="s">
        <v>71</v>
      </c>
      <c r="D104" s="6"/>
    </row>
    <row r="105" spans="1:4" x14ac:dyDescent="0.3">
      <c r="A105" s="371"/>
      <c r="B105" s="371"/>
      <c r="C105" s="4" t="s">
        <v>72</v>
      </c>
      <c r="D105" s="6"/>
    </row>
    <row r="106" spans="1:4" ht="27.6" x14ac:dyDescent="0.3">
      <c r="A106" s="371"/>
      <c r="B106" s="371"/>
      <c r="C106" s="4" t="s">
        <v>171</v>
      </c>
      <c r="D106" s="6"/>
    </row>
    <row r="107" spans="1:4" x14ac:dyDescent="0.3">
      <c r="A107" s="371"/>
      <c r="B107" s="371"/>
      <c r="C107" s="4" t="s">
        <v>73</v>
      </c>
      <c r="D107" s="6"/>
    </row>
    <row r="108" spans="1:4" x14ac:dyDescent="0.3">
      <c r="A108" s="371"/>
      <c r="B108" s="371"/>
      <c r="C108" s="4" t="s">
        <v>74</v>
      </c>
      <c r="D108" s="6"/>
    </row>
    <row r="109" spans="1:4" ht="27.6" x14ac:dyDescent="0.3">
      <c r="A109" s="371"/>
      <c r="B109" s="371"/>
      <c r="C109" s="4" t="s">
        <v>75</v>
      </c>
      <c r="D109" s="6"/>
    </row>
    <row r="110" spans="1:4" x14ac:dyDescent="0.3">
      <c r="A110" s="371"/>
      <c r="B110" s="371"/>
      <c r="C110" s="4" t="s">
        <v>76</v>
      </c>
      <c r="D110" s="6"/>
    </row>
    <row r="111" spans="1:4" ht="27.6" x14ac:dyDescent="0.3">
      <c r="A111" s="371"/>
      <c r="B111" s="371"/>
      <c r="C111" s="4" t="s">
        <v>77</v>
      </c>
      <c r="D111" s="6"/>
    </row>
    <row r="112" spans="1:4" x14ac:dyDescent="0.3">
      <c r="A112" s="371"/>
      <c r="B112" s="371"/>
      <c r="C112" s="4" t="s">
        <v>78</v>
      </c>
      <c r="D112" s="6"/>
    </row>
    <row r="113" spans="1:4" ht="27.6" x14ac:dyDescent="0.3">
      <c r="A113" s="372"/>
      <c r="B113" s="372"/>
      <c r="C113" s="4" t="s">
        <v>79</v>
      </c>
      <c r="D113" s="6"/>
    </row>
    <row r="114" spans="1:4" x14ac:dyDescent="0.3">
      <c r="A114" s="370" t="s">
        <v>222</v>
      </c>
      <c r="B114" s="370" t="s">
        <v>80</v>
      </c>
      <c r="C114" s="4" t="s">
        <v>81</v>
      </c>
      <c r="D114" s="6" t="s">
        <v>82</v>
      </c>
    </row>
    <row r="115" spans="1:4" x14ac:dyDescent="0.3">
      <c r="A115" s="371"/>
      <c r="B115" s="371"/>
      <c r="C115" s="4" t="s">
        <v>83</v>
      </c>
      <c r="D115" s="6" t="s">
        <v>84</v>
      </c>
    </row>
    <row r="116" spans="1:4" ht="41.4" x14ac:dyDescent="0.3">
      <c r="A116" s="371"/>
      <c r="B116" s="371"/>
      <c r="C116" s="4" t="s">
        <v>85</v>
      </c>
      <c r="D116" s="6" t="s">
        <v>86</v>
      </c>
    </row>
    <row r="117" spans="1:4" x14ac:dyDescent="0.3">
      <c r="A117" s="371"/>
      <c r="B117" s="371"/>
      <c r="C117" s="4" t="s">
        <v>87</v>
      </c>
      <c r="D117" s="6" t="s">
        <v>88</v>
      </c>
    </row>
    <row r="118" spans="1:4" x14ac:dyDescent="0.3">
      <c r="A118" s="371"/>
      <c r="B118" s="371"/>
      <c r="C118" s="4" t="s">
        <v>89</v>
      </c>
      <c r="D118" s="6"/>
    </row>
    <row r="119" spans="1:4" x14ac:dyDescent="0.3">
      <c r="A119" s="371"/>
      <c r="B119" s="371"/>
      <c r="C119" s="4" t="s">
        <v>90</v>
      </c>
      <c r="D119" s="6"/>
    </row>
    <row r="120" spans="1:4" x14ac:dyDescent="0.3">
      <c r="A120" s="371"/>
      <c r="B120" s="371"/>
      <c r="C120" s="4" t="s">
        <v>91</v>
      </c>
      <c r="D120" s="6"/>
    </row>
    <row r="121" spans="1:4" x14ac:dyDescent="0.3">
      <c r="A121" s="372"/>
      <c r="B121" s="372"/>
      <c r="C121" s="4" t="s">
        <v>92</v>
      </c>
      <c r="D121" s="6"/>
    </row>
    <row r="122" spans="1:4" ht="27.6" x14ac:dyDescent="0.3">
      <c r="A122" s="370" t="s">
        <v>223</v>
      </c>
      <c r="B122" s="370" t="s">
        <v>93</v>
      </c>
      <c r="C122" s="4" t="s">
        <v>94</v>
      </c>
      <c r="D122" s="6"/>
    </row>
    <row r="123" spans="1:4" ht="27.6" x14ac:dyDescent="0.3">
      <c r="A123" s="371"/>
      <c r="B123" s="371"/>
      <c r="C123" s="4" t="s">
        <v>95</v>
      </c>
      <c r="D123" s="6"/>
    </row>
    <row r="124" spans="1:4" ht="55.2" x14ac:dyDescent="0.3">
      <c r="A124" s="371"/>
      <c r="B124" s="371"/>
      <c r="C124" s="4" t="s">
        <v>96</v>
      </c>
      <c r="D124" s="6" t="s">
        <v>244</v>
      </c>
    </row>
    <row r="125" spans="1:4" x14ac:dyDescent="0.3">
      <c r="A125" s="371"/>
      <c r="B125" s="371"/>
      <c r="C125" s="4" t="s">
        <v>97</v>
      </c>
      <c r="D125" s="6"/>
    </row>
    <row r="126" spans="1:4" ht="27.6" x14ac:dyDescent="0.3">
      <c r="A126" s="371"/>
      <c r="B126" s="371"/>
      <c r="C126" s="1" t="s">
        <v>98</v>
      </c>
      <c r="D126" s="6"/>
    </row>
    <row r="127" spans="1:4" ht="27.6" x14ac:dyDescent="0.3">
      <c r="A127" s="371"/>
      <c r="B127" s="371"/>
      <c r="C127" s="4" t="s">
        <v>99</v>
      </c>
      <c r="D127" s="6"/>
    </row>
    <row r="128" spans="1:4" ht="27.6" x14ac:dyDescent="0.3">
      <c r="A128" s="371"/>
      <c r="B128" s="371"/>
      <c r="C128" s="1" t="s">
        <v>100</v>
      </c>
      <c r="D128" s="6"/>
    </row>
    <row r="129" spans="1:4" x14ac:dyDescent="0.3">
      <c r="A129" s="371"/>
      <c r="B129" s="371"/>
      <c r="C129" s="1" t="s">
        <v>101</v>
      </c>
      <c r="D129" s="6"/>
    </row>
    <row r="130" spans="1:4" ht="41.4" x14ac:dyDescent="0.3">
      <c r="A130" s="371"/>
      <c r="B130" s="371"/>
      <c r="C130" s="1" t="s">
        <v>102</v>
      </c>
      <c r="D130" s="6"/>
    </row>
    <row r="131" spans="1:4" x14ac:dyDescent="0.3">
      <c r="A131" s="371"/>
      <c r="B131" s="371"/>
      <c r="C131" s="1" t="s">
        <v>103</v>
      </c>
      <c r="D131" s="6"/>
    </row>
    <row r="132" spans="1:4" ht="41.4" x14ac:dyDescent="0.3">
      <c r="A132" s="371"/>
      <c r="B132" s="371"/>
      <c r="C132" s="1" t="s">
        <v>104</v>
      </c>
      <c r="D132" s="6"/>
    </row>
    <row r="133" spans="1:4" ht="41.4" x14ac:dyDescent="0.3">
      <c r="A133" s="371"/>
      <c r="B133" s="371"/>
      <c r="C133" s="1" t="s">
        <v>105</v>
      </c>
      <c r="D133" s="6"/>
    </row>
    <row r="134" spans="1:4" ht="124.2" x14ac:dyDescent="0.3">
      <c r="A134" s="371"/>
      <c r="B134" s="371"/>
      <c r="C134" s="1" t="s">
        <v>175</v>
      </c>
      <c r="D134" s="6" t="s">
        <v>245</v>
      </c>
    </row>
    <row r="135" spans="1:4" x14ac:dyDescent="0.3">
      <c r="A135" s="371"/>
      <c r="B135" s="371"/>
      <c r="C135" s="1" t="s">
        <v>106</v>
      </c>
      <c r="D135" s="6"/>
    </row>
    <row r="136" spans="1:4" ht="41.4" x14ac:dyDescent="0.3">
      <c r="A136" s="371"/>
      <c r="B136" s="371"/>
      <c r="C136" s="1" t="s">
        <v>185</v>
      </c>
      <c r="D136" s="6" t="s">
        <v>210</v>
      </c>
    </row>
    <row r="137" spans="1:4" ht="41.4" x14ac:dyDescent="0.3">
      <c r="A137" s="371"/>
      <c r="B137" s="371"/>
      <c r="C137" s="1" t="s">
        <v>178</v>
      </c>
      <c r="D137" s="6" t="s">
        <v>195</v>
      </c>
    </row>
    <row r="138" spans="1:4" x14ac:dyDescent="0.3">
      <c r="A138" s="371"/>
      <c r="B138" s="370" t="s">
        <v>107</v>
      </c>
      <c r="C138" s="1" t="s">
        <v>108</v>
      </c>
      <c r="D138" s="6"/>
    </row>
    <row r="139" spans="1:4" ht="27.6" x14ac:dyDescent="0.3">
      <c r="A139" s="371"/>
      <c r="B139" s="371"/>
      <c r="C139" s="1" t="s">
        <v>109</v>
      </c>
      <c r="D139" s="6"/>
    </row>
    <row r="140" spans="1:4" ht="27.6" x14ac:dyDescent="0.3">
      <c r="A140" s="371"/>
      <c r="B140" s="371"/>
      <c r="C140" s="1" t="s">
        <v>110</v>
      </c>
      <c r="D140" s="6"/>
    </row>
    <row r="141" spans="1:4" ht="41.4" x14ac:dyDescent="0.3">
      <c r="A141" s="371"/>
      <c r="B141" s="371"/>
      <c r="C141" s="1" t="s">
        <v>111</v>
      </c>
      <c r="D141" s="6" t="s">
        <v>112</v>
      </c>
    </row>
    <row r="142" spans="1:4" ht="27.6" x14ac:dyDescent="0.3">
      <c r="A142" s="371"/>
      <c r="B142" s="371"/>
      <c r="C142" s="1" t="s">
        <v>113</v>
      </c>
      <c r="D142" s="6"/>
    </row>
    <row r="143" spans="1:4" ht="55.2" x14ac:dyDescent="0.3">
      <c r="A143" s="372"/>
      <c r="B143" s="372"/>
      <c r="C143" s="1" t="s">
        <v>114</v>
      </c>
      <c r="D143" s="6"/>
    </row>
    <row r="144" spans="1:4" ht="27.6" x14ac:dyDescent="0.3">
      <c r="A144" s="370" t="s">
        <v>224</v>
      </c>
      <c r="B144" s="370" t="s">
        <v>115</v>
      </c>
      <c r="C144" s="4" t="s">
        <v>116</v>
      </c>
      <c r="D144" s="4"/>
    </row>
    <row r="145" spans="1:4" x14ac:dyDescent="0.3">
      <c r="A145" s="371"/>
      <c r="B145" s="371"/>
      <c r="C145" s="4" t="s">
        <v>117</v>
      </c>
      <c r="D145" s="6"/>
    </row>
    <row r="146" spans="1:4" ht="27.6" x14ac:dyDescent="0.3">
      <c r="A146" s="371"/>
      <c r="B146" s="371"/>
      <c r="C146" s="4" t="s">
        <v>118</v>
      </c>
      <c r="D146" s="6" t="s">
        <v>246</v>
      </c>
    </row>
    <row r="147" spans="1:4" ht="27.6" x14ac:dyDescent="0.3">
      <c r="A147" s="371"/>
      <c r="B147" s="371"/>
      <c r="C147" s="4" t="s">
        <v>119</v>
      </c>
      <c r="D147" s="6" t="s">
        <v>247</v>
      </c>
    </row>
    <row r="148" spans="1:4" x14ac:dyDescent="0.3">
      <c r="A148" s="371"/>
      <c r="B148" s="371"/>
      <c r="C148" s="4" t="s">
        <v>120</v>
      </c>
      <c r="D148" s="6"/>
    </row>
    <row r="149" spans="1:4" x14ac:dyDescent="0.3">
      <c r="A149" s="371"/>
      <c r="B149" s="371"/>
      <c r="C149" s="362" t="s">
        <v>121</v>
      </c>
      <c r="D149" s="377"/>
    </row>
    <row r="150" spans="1:4" x14ac:dyDescent="0.3">
      <c r="A150" s="371"/>
      <c r="B150" s="371"/>
      <c r="C150" s="362"/>
      <c r="D150" s="377"/>
    </row>
    <row r="151" spans="1:4" x14ac:dyDescent="0.3">
      <c r="A151" s="371"/>
      <c r="B151" s="371"/>
      <c r="C151" s="4" t="s">
        <v>122</v>
      </c>
      <c r="D151" s="4"/>
    </row>
    <row r="152" spans="1:4" x14ac:dyDescent="0.3">
      <c r="A152" s="371"/>
      <c r="B152" s="371"/>
      <c r="C152" s="4" t="s">
        <v>123</v>
      </c>
      <c r="D152" s="4"/>
    </row>
    <row r="153" spans="1:4" ht="27.6" x14ac:dyDescent="0.3">
      <c r="A153" s="371"/>
      <c r="B153" s="371"/>
      <c r="C153" s="4" t="s">
        <v>124</v>
      </c>
      <c r="D153" s="6"/>
    </row>
    <row r="154" spans="1:4" x14ac:dyDescent="0.3">
      <c r="A154" s="371"/>
      <c r="B154" s="371"/>
      <c r="C154" s="5" t="s">
        <v>125</v>
      </c>
      <c r="D154" s="6"/>
    </row>
    <row r="155" spans="1:4" ht="82.8" x14ac:dyDescent="0.3">
      <c r="A155" s="371"/>
      <c r="B155" s="371"/>
      <c r="C155" s="3" t="s">
        <v>126</v>
      </c>
      <c r="D155" s="5" t="s">
        <v>233</v>
      </c>
    </row>
    <row r="156" spans="1:4" ht="27.6" x14ac:dyDescent="0.3">
      <c r="A156" s="371"/>
      <c r="B156" s="371"/>
      <c r="C156" s="1" t="s">
        <v>127</v>
      </c>
      <c r="D156" s="5"/>
    </row>
    <row r="157" spans="1:4" ht="27.6" x14ac:dyDescent="0.3">
      <c r="A157" s="371"/>
      <c r="B157" s="371"/>
      <c r="C157" s="1" t="s">
        <v>128</v>
      </c>
      <c r="D157" s="5"/>
    </row>
    <row r="158" spans="1:4" ht="27.6" x14ac:dyDescent="0.3">
      <c r="A158" s="371"/>
      <c r="B158" s="371"/>
      <c r="C158" s="1" t="s">
        <v>103</v>
      </c>
      <c r="D158" s="5" t="s">
        <v>129</v>
      </c>
    </row>
    <row r="159" spans="1:4" x14ac:dyDescent="0.3">
      <c r="A159" s="371"/>
      <c r="B159" s="371"/>
      <c r="C159" s="1" t="s">
        <v>130</v>
      </c>
      <c r="D159" s="5"/>
    </row>
    <row r="160" spans="1:4" x14ac:dyDescent="0.3">
      <c r="A160" s="371"/>
      <c r="B160" s="371"/>
      <c r="C160" s="1" t="s">
        <v>131</v>
      </c>
      <c r="D160" s="5"/>
    </row>
    <row r="161" spans="1:4" ht="27.6" x14ac:dyDescent="0.3">
      <c r="A161" s="371"/>
      <c r="B161" s="371"/>
      <c r="C161" s="1" t="s">
        <v>132</v>
      </c>
      <c r="D161" s="5" t="s">
        <v>133</v>
      </c>
    </row>
    <row r="162" spans="1:4" x14ac:dyDescent="0.3">
      <c r="A162" s="371"/>
      <c r="B162" s="371"/>
      <c r="C162" s="1" t="s">
        <v>134</v>
      </c>
      <c r="D162" s="5"/>
    </row>
    <row r="163" spans="1:4" ht="27.6" x14ac:dyDescent="0.3">
      <c r="A163" s="371"/>
      <c r="B163" s="372"/>
      <c r="C163" s="1" t="s">
        <v>135</v>
      </c>
      <c r="D163" s="5"/>
    </row>
    <row r="164" spans="1:4" ht="27.6" x14ac:dyDescent="0.3">
      <c r="A164" s="371"/>
      <c r="B164" s="370" t="s">
        <v>136</v>
      </c>
      <c r="C164" s="1" t="s">
        <v>137</v>
      </c>
      <c r="D164" s="5"/>
    </row>
    <row r="165" spans="1:4" x14ac:dyDescent="0.3">
      <c r="A165" s="371"/>
      <c r="B165" s="371"/>
      <c r="C165" s="1" t="s">
        <v>43</v>
      </c>
      <c r="D165" s="5" t="s">
        <v>138</v>
      </c>
    </row>
    <row r="166" spans="1:4" x14ac:dyDescent="0.3">
      <c r="A166" s="371"/>
      <c r="B166" s="371"/>
      <c r="C166" s="1" t="s">
        <v>139</v>
      </c>
      <c r="D166" s="5"/>
    </row>
    <row r="167" spans="1:4" x14ac:dyDescent="0.3">
      <c r="A167" s="371"/>
      <c r="B167" s="371"/>
      <c r="C167" s="1" t="s">
        <v>140</v>
      </c>
      <c r="D167" s="5"/>
    </row>
    <row r="168" spans="1:4" ht="27.6" x14ac:dyDescent="0.3">
      <c r="A168" s="371"/>
      <c r="B168" s="371"/>
      <c r="C168" s="1" t="s">
        <v>141</v>
      </c>
      <c r="D168" s="5" t="s">
        <v>142</v>
      </c>
    </row>
    <row r="169" spans="1:4" x14ac:dyDescent="0.3">
      <c r="A169" s="371"/>
      <c r="B169" s="371"/>
      <c r="C169" s="1" t="s">
        <v>143</v>
      </c>
      <c r="D169" s="5"/>
    </row>
    <row r="170" spans="1:4" ht="27.6" x14ac:dyDescent="0.3">
      <c r="A170" s="371"/>
      <c r="B170" s="371"/>
      <c r="C170" s="1" t="s">
        <v>144</v>
      </c>
      <c r="D170" s="5"/>
    </row>
    <row r="171" spans="1:4" ht="41.4" x14ac:dyDescent="0.3">
      <c r="A171" s="372"/>
      <c r="B171" s="372"/>
      <c r="C171" s="1" t="s">
        <v>145</v>
      </c>
      <c r="D171" s="5"/>
    </row>
    <row r="172" spans="1:4" x14ac:dyDescent="0.3">
      <c r="A172" s="370" t="s">
        <v>225</v>
      </c>
      <c r="B172" s="370" t="s">
        <v>146</v>
      </c>
      <c r="C172" s="4" t="s">
        <v>147</v>
      </c>
      <c r="D172" s="5"/>
    </row>
    <row r="173" spans="1:4" x14ac:dyDescent="0.3">
      <c r="A173" s="371"/>
      <c r="B173" s="371"/>
      <c r="C173" s="362" t="s">
        <v>148</v>
      </c>
      <c r="D173" s="376"/>
    </row>
    <row r="174" spans="1:4" x14ac:dyDescent="0.3">
      <c r="A174" s="371"/>
      <c r="B174" s="371"/>
      <c r="C174" s="362"/>
      <c r="D174" s="376"/>
    </row>
    <row r="175" spans="1:4" x14ac:dyDescent="0.3">
      <c r="A175" s="371"/>
      <c r="B175" s="371"/>
      <c r="C175" s="4" t="s">
        <v>149</v>
      </c>
      <c r="D175" s="5"/>
    </row>
    <row r="176" spans="1:4" x14ac:dyDescent="0.3">
      <c r="A176" s="371"/>
      <c r="B176" s="371"/>
      <c r="C176" s="4" t="s">
        <v>150</v>
      </c>
      <c r="D176" s="6" t="s">
        <v>151</v>
      </c>
    </row>
    <row r="177" spans="1:4" ht="55.2" x14ac:dyDescent="0.3">
      <c r="A177" s="372"/>
      <c r="B177" s="372"/>
      <c r="C177" s="4" t="s">
        <v>242</v>
      </c>
      <c r="D177" s="6" t="s">
        <v>243</v>
      </c>
    </row>
    <row r="178" spans="1:4" ht="27.6" x14ac:dyDescent="0.3">
      <c r="A178" s="370" t="s">
        <v>226</v>
      </c>
      <c r="B178" s="370" t="s">
        <v>152</v>
      </c>
      <c r="C178" s="1" t="s">
        <v>153</v>
      </c>
      <c r="D178" s="5"/>
    </row>
    <row r="179" spans="1:4" ht="27.6" x14ac:dyDescent="0.3">
      <c r="A179" s="371"/>
      <c r="B179" s="371"/>
      <c r="C179" s="1" t="s">
        <v>154</v>
      </c>
      <c r="D179" s="5"/>
    </row>
    <row r="180" spans="1:4" ht="27.6" x14ac:dyDescent="0.3">
      <c r="A180" s="371"/>
      <c r="B180" s="371"/>
      <c r="C180" s="1" t="s">
        <v>155</v>
      </c>
      <c r="D180" s="5" t="s">
        <v>156</v>
      </c>
    </row>
    <row r="181" spans="1:4" ht="27.6" x14ac:dyDescent="0.3">
      <c r="A181" s="371"/>
      <c r="B181" s="371"/>
      <c r="C181" s="1" t="s">
        <v>157</v>
      </c>
      <c r="D181" s="5"/>
    </row>
    <row r="182" spans="1:4" x14ac:dyDescent="0.3">
      <c r="A182" s="371"/>
      <c r="B182" s="371"/>
      <c r="C182" s="1" t="s">
        <v>158</v>
      </c>
      <c r="D182" s="5"/>
    </row>
    <row r="183" spans="1:4" x14ac:dyDescent="0.3">
      <c r="A183" s="371"/>
      <c r="B183" s="371"/>
      <c r="C183" s="1" t="s">
        <v>159</v>
      </c>
      <c r="D183" s="5"/>
    </row>
    <row r="184" spans="1:4" ht="41.4" x14ac:dyDescent="0.3">
      <c r="A184" s="371"/>
      <c r="B184" s="371"/>
      <c r="C184" s="1" t="s">
        <v>160</v>
      </c>
      <c r="D184" s="5"/>
    </row>
    <row r="185" spans="1:4" ht="41.4" x14ac:dyDescent="0.3">
      <c r="A185" s="372"/>
      <c r="B185" s="372"/>
      <c r="C185" s="1" t="s">
        <v>161</v>
      </c>
      <c r="D185" s="5"/>
    </row>
    <row r="186" spans="1:4" ht="15.6" x14ac:dyDescent="0.3">
      <c r="A186" s="10"/>
    </row>
  </sheetData>
  <autoFilter ref="A1:D185"/>
  <mergeCells count="32">
    <mergeCell ref="D173:D174"/>
    <mergeCell ref="D149:D150"/>
    <mergeCell ref="C149:C150"/>
    <mergeCell ref="B34:B38"/>
    <mergeCell ref="B70:B77"/>
    <mergeCell ref="B78:B82"/>
    <mergeCell ref="B83:B87"/>
    <mergeCell ref="C173:C174"/>
    <mergeCell ref="B88:B90"/>
    <mergeCell ref="B93:B97"/>
    <mergeCell ref="B91:B92"/>
    <mergeCell ref="B50:B69"/>
    <mergeCell ref="B2:B10"/>
    <mergeCell ref="A2:A10"/>
    <mergeCell ref="B11:B33"/>
    <mergeCell ref="A11:A33"/>
    <mergeCell ref="B44:B49"/>
    <mergeCell ref="B39:B43"/>
    <mergeCell ref="A98:A113"/>
    <mergeCell ref="B98:B113"/>
    <mergeCell ref="A114:A121"/>
    <mergeCell ref="B114:B121"/>
    <mergeCell ref="A178:A185"/>
    <mergeCell ref="B178:B185"/>
    <mergeCell ref="A122:A143"/>
    <mergeCell ref="B122:B137"/>
    <mergeCell ref="B138:B143"/>
    <mergeCell ref="A144:A171"/>
    <mergeCell ref="B144:B163"/>
    <mergeCell ref="B164:B171"/>
    <mergeCell ref="A172:A177"/>
    <mergeCell ref="B172:B177"/>
  </mergeCells>
  <hyperlinks>
    <hyperlink ref="D1" location="_ftn1" display="_ftn1"/>
  </hyperlinks>
  <pageMargins left="0.19685039370078741" right="0.44" top="0.9" bottom="0.39" header="0.19685039370078741" footer="0.15748031496062992"/>
  <pageSetup scale="90" orientation="landscape" horizontalDpi="0" verticalDpi="0" r:id="rId1"/>
  <headerFooter>
    <oddHeader xml:space="preserve">&amp;CUNED
VICERRECTORÍA DE PLANIFICACIÓN
PROVAGARI
&amp;"-,Negrita"ESTRUCTURA DE RIESGOS&amp;"-,Normal"
</oddHead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B1:Q16"/>
  <sheetViews>
    <sheetView zoomScale="80" zoomScaleNormal="80" workbookViewId="0">
      <selection activeCell="K13" sqref="K13"/>
    </sheetView>
  </sheetViews>
  <sheetFormatPr baseColWidth="10" defaultRowHeight="14.4" x14ac:dyDescent="0.3"/>
  <cols>
    <col min="1" max="3" width="11.44140625" style="148"/>
    <col min="4" max="4" width="24.5546875" style="148" customWidth="1"/>
    <col min="5" max="5" width="10.88671875" style="148" customWidth="1"/>
    <col min="6" max="6" width="14.44140625" style="148" customWidth="1"/>
    <col min="7" max="7" width="9.5546875" style="148" customWidth="1"/>
    <col min="8" max="8" width="21.33203125" style="148" customWidth="1"/>
    <col min="9" max="12" width="11.44140625" style="148"/>
    <col min="13" max="13" width="11.44140625" style="232"/>
    <col min="14" max="14" width="29.109375" style="232" customWidth="1"/>
    <col min="15" max="15" width="13.88671875" style="232" bestFit="1" customWidth="1"/>
    <col min="16" max="16" width="15.109375" style="232" bestFit="1" customWidth="1"/>
    <col min="17" max="17" width="6.33203125" style="232" bestFit="1" customWidth="1"/>
    <col min="18" max="259" width="11.44140625" style="148"/>
    <col min="260" max="260" width="24.5546875" style="148" customWidth="1"/>
    <col min="261" max="261" width="10.88671875" style="148" customWidth="1"/>
    <col min="262" max="262" width="14.44140625" style="148" customWidth="1"/>
    <col min="263" max="263" width="9.5546875" style="148" customWidth="1"/>
    <col min="264" max="264" width="21.33203125" style="148" customWidth="1"/>
    <col min="265" max="269" width="11.44140625" style="148"/>
    <col min="270" max="270" width="29.109375" style="148" customWidth="1"/>
    <col min="271" max="271" width="13.88671875" style="148" bestFit="1" customWidth="1"/>
    <col min="272" max="272" width="15.109375" style="148" bestFit="1" customWidth="1"/>
    <col min="273" max="273" width="6.33203125" style="148" bestFit="1" customWidth="1"/>
    <col min="274" max="515" width="11.44140625" style="148"/>
    <col min="516" max="516" width="24.5546875" style="148" customWidth="1"/>
    <col min="517" max="517" width="10.88671875" style="148" customWidth="1"/>
    <col min="518" max="518" width="14.44140625" style="148" customWidth="1"/>
    <col min="519" max="519" width="9.5546875" style="148" customWidth="1"/>
    <col min="520" max="520" width="21.33203125" style="148" customWidth="1"/>
    <col min="521" max="525" width="11.44140625" style="148"/>
    <col min="526" max="526" width="29.109375" style="148" customWidth="1"/>
    <col min="527" max="527" width="13.88671875" style="148" bestFit="1" customWidth="1"/>
    <col min="528" max="528" width="15.109375" style="148" bestFit="1" customWidth="1"/>
    <col min="529" max="529" width="6.33203125" style="148" bestFit="1" customWidth="1"/>
    <col min="530" max="771" width="11.44140625" style="148"/>
    <col min="772" max="772" width="24.5546875" style="148" customWidth="1"/>
    <col min="773" max="773" width="10.88671875" style="148" customWidth="1"/>
    <col min="774" max="774" width="14.44140625" style="148" customWidth="1"/>
    <col min="775" max="775" width="9.5546875" style="148" customWidth="1"/>
    <col min="776" max="776" width="21.33203125" style="148" customWidth="1"/>
    <col min="777" max="781" width="11.44140625" style="148"/>
    <col min="782" max="782" width="29.109375" style="148" customWidth="1"/>
    <col min="783" max="783" width="13.88671875" style="148" bestFit="1" customWidth="1"/>
    <col min="784" max="784" width="15.109375" style="148" bestFit="1" customWidth="1"/>
    <col min="785" max="785" width="6.33203125" style="148" bestFit="1" customWidth="1"/>
    <col min="786" max="1027" width="11.44140625" style="148"/>
    <col min="1028" max="1028" width="24.5546875" style="148" customWidth="1"/>
    <col min="1029" max="1029" width="10.88671875" style="148" customWidth="1"/>
    <col min="1030" max="1030" width="14.44140625" style="148" customWidth="1"/>
    <col min="1031" max="1031" width="9.5546875" style="148" customWidth="1"/>
    <col min="1032" max="1032" width="21.33203125" style="148" customWidth="1"/>
    <col min="1033" max="1037" width="11.44140625" style="148"/>
    <col min="1038" max="1038" width="29.109375" style="148" customWidth="1"/>
    <col min="1039" max="1039" width="13.88671875" style="148" bestFit="1" customWidth="1"/>
    <col min="1040" max="1040" width="15.109375" style="148" bestFit="1" customWidth="1"/>
    <col min="1041" max="1041" width="6.33203125" style="148" bestFit="1" customWidth="1"/>
    <col min="1042" max="1283" width="11.44140625" style="148"/>
    <col min="1284" max="1284" width="24.5546875" style="148" customWidth="1"/>
    <col min="1285" max="1285" width="10.88671875" style="148" customWidth="1"/>
    <col min="1286" max="1286" width="14.44140625" style="148" customWidth="1"/>
    <col min="1287" max="1287" width="9.5546875" style="148" customWidth="1"/>
    <col min="1288" max="1288" width="21.33203125" style="148" customWidth="1"/>
    <col min="1289" max="1293" width="11.44140625" style="148"/>
    <col min="1294" max="1294" width="29.109375" style="148" customWidth="1"/>
    <col min="1295" max="1295" width="13.88671875" style="148" bestFit="1" customWidth="1"/>
    <col min="1296" max="1296" width="15.109375" style="148" bestFit="1" customWidth="1"/>
    <col min="1297" max="1297" width="6.33203125" style="148" bestFit="1" customWidth="1"/>
    <col min="1298" max="1539" width="11.44140625" style="148"/>
    <col min="1540" max="1540" width="24.5546875" style="148" customWidth="1"/>
    <col min="1541" max="1541" width="10.88671875" style="148" customWidth="1"/>
    <col min="1542" max="1542" width="14.44140625" style="148" customWidth="1"/>
    <col min="1543" max="1543" width="9.5546875" style="148" customWidth="1"/>
    <col min="1544" max="1544" width="21.33203125" style="148" customWidth="1"/>
    <col min="1545" max="1549" width="11.44140625" style="148"/>
    <col min="1550" max="1550" width="29.109375" style="148" customWidth="1"/>
    <col min="1551" max="1551" width="13.88671875" style="148" bestFit="1" customWidth="1"/>
    <col min="1552" max="1552" width="15.109375" style="148" bestFit="1" customWidth="1"/>
    <col min="1553" max="1553" width="6.33203125" style="148" bestFit="1" customWidth="1"/>
    <col min="1554" max="1795" width="11.44140625" style="148"/>
    <col min="1796" max="1796" width="24.5546875" style="148" customWidth="1"/>
    <col min="1797" max="1797" width="10.88671875" style="148" customWidth="1"/>
    <col min="1798" max="1798" width="14.44140625" style="148" customWidth="1"/>
    <col min="1799" max="1799" width="9.5546875" style="148" customWidth="1"/>
    <col min="1800" max="1800" width="21.33203125" style="148" customWidth="1"/>
    <col min="1801" max="1805" width="11.44140625" style="148"/>
    <col min="1806" max="1806" width="29.109375" style="148" customWidth="1"/>
    <col min="1807" max="1807" width="13.88671875" style="148" bestFit="1" customWidth="1"/>
    <col min="1808" max="1808" width="15.109375" style="148" bestFit="1" customWidth="1"/>
    <col min="1809" max="1809" width="6.33203125" style="148" bestFit="1" customWidth="1"/>
    <col min="1810" max="2051" width="11.44140625" style="148"/>
    <col min="2052" max="2052" width="24.5546875" style="148" customWidth="1"/>
    <col min="2053" max="2053" width="10.88671875" style="148" customWidth="1"/>
    <col min="2054" max="2054" width="14.44140625" style="148" customWidth="1"/>
    <col min="2055" max="2055" width="9.5546875" style="148" customWidth="1"/>
    <col min="2056" max="2056" width="21.33203125" style="148" customWidth="1"/>
    <col min="2057" max="2061" width="11.44140625" style="148"/>
    <col min="2062" max="2062" width="29.109375" style="148" customWidth="1"/>
    <col min="2063" max="2063" width="13.88671875" style="148" bestFit="1" customWidth="1"/>
    <col min="2064" max="2064" width="15.109375" style="148" bestFit="1" customWidth="1"/>
    <col min="2065" max="2065" width="6.33203125" style="148" bestFit="1" customWidth="1"/>
    <col min="2066" max="2307" width="11.44140625" style="148"/>
    <col min="2308" max="2308" width="24.5546875" style="148" customWidth="1"/>
    <col min="2309" max="2309" width="10.88671875" style="148" customWidth="1"/>
    <col min="2310" max="2310" width="14.44140625" style="148" customWidth="1"/>
    <col min="2311" max="2311" width="9.5546875" style="148" customWidth="1"/>
    <col min="2312" max="2312" width="21.33203125" style="148" customWidth="1"/>
    <col min="2313" max="2317" width="11.44140625" style="148"/>
    <col min="2318" max="2318" width="29.109375" style="148" customWidth="1"/>
    <col min="2319" max="2319" width="13.88671875" style="148" bestFit="1" customWidth="1"/>
    <col min="2320" max="2320" width="15.109375" style="148" bestFit="1" customWidth="1"/>
    <col min="2321" max="2321" width="6.33203125" style="148" bestFit="1" customWidth="1"/>
    <col min="2322" max="2563" width="11.44140625" style="148"/>
    <col min="2564" max="2564" width="24.5546875" style="148" customWidth="1"/>
    <col min="2565" max="2565" width="10.88671875" style="148" customWidth="1"/>
    <col min="2566" max="2566" width="14.44140625" style="148" customWidth="1"/>
    <col min="2567" max="2567" width="9.5546875" style="148" customWidth="1"/>
    <col min="2568" max="2568" width="21.33203125" style="148" customWidth="1"/>
    <col min="2569" max="2573" width="11.44140625" style="148"/>
    <col min="2574" max="2574" width="29.109375" style="148" customWidth="1"/>
    <col min="2575" max="2575" width="13.88671875" style="148" bestFit="1" customWidth="1"/>
    <col min="2576" max="2576" width="15.109375" style="148" bestFit="1" customWidth="1"/>
    <col min="2577" max="2577" width="6.33203125" style="148" bestFit="1" customWidth="1"/>
    <col min="2578" max="2819" width="11.44140625" style="148"/>
    <col min="2820" max="2820" width="24.5546875" style="148" customWidth="1"/>
    <col min="2821" max="2821" width="10.88671875" style="148" customWidth="1"/>
    <col min="2822" max="2822" width="14.44140625" style="148" customWidth="1"/>
    <col min="2823" max="2823" width="9.5546875" style="148" customWidth="1"/>
    <col min="2824" max="2824" width="21.33203125" style="148" customWidth="1"/>
    <col min="2825" max="2829" width="11.44140625" style="148"/>
    <col min="2830" max="2830" width="29.109375" style="148" customWidth="1"/>
    <col min="2831" max="2831" width="13.88671875" style="148" bestFit="1" customWidth="1"/>
    <col min="2832" max="2832" width="15.109375" style="148" bestFit="1" customWidth="1"/>
    <col min="2833" max="2833" width="6.33203125" style="148" bestFit="1" customWidth="1"/>
    <col min="2834" max="3075" width="11.44140625" style="148"/>
    <col min="3076" max="3076" width="24.5546875" style="148" customWidth="1"/>
    <col min="3077" max="3077" width="10.88671875" style="148" customWidth="1"/>
    <col min="3078" max="3078" width="14.44140625" style="148" customWidth="1"/>
    <col min="3079" max="3079" width="9.5546875" style="148" customWidth="1"/>
    <col min="3080" max="3080" width="21.33203125" style="148" customWidth="1"/>
    <col min="3081" max="3085" width="11.44140625" style="148"/>
    <col min="3086" max="3086" width="29.109375" style="148" customWidth="1"/>
    <col min="3087" max="3087" width="13.88671875" style="148" bestFit="1" customWidth="1"/>
    <col min="3088" max="3088" width="15.109375" style="148" bestFit="1" customWidth="1"/>
    <col min="3089" max="3089" width="6.33203125" style="148" bestFit="1" customWidth="1"/>
    <col min="3090" max="3331" width="11.44140625" style="148"/>
    <col min="3332" max="3332" width="24.5546875" style="148" customWidth="1"/>
    <col min="3333" max="3333" width="10.88671875" style="148" customWidth="1"/>
    <col min="3334" max="3334" width="14.44140625" style="148" customWidth="1"/>
    <col min="3335" max="3335" width="9.5546875" style="148" customWidth="1"/>
    <col min="3336" max="3336" width="21.33203125" style="148" customWidth="1"/>
    <col min="3337" max="3341" width="11.44140625" style="148"/>
    <col min="3342" max="3342" width="29.109375" style="148" customWidth="1"/>
    <col min="3343" max="3343" width="13.88671875" style="148" bestFit="1" customWidth="1"/>
    <col min="3344" max="3344" width="15.109375" style="148" bestFit="1" customWidth="1"/>
    <col min="3345" max="3345" width="6.33203125" style="148" bestFit="1" customWidth="1"/>
    <col min="3346" max="3587" width="11.44140625" style="148"/>
    <col min="3588" max="3588" width="24.5546875" style="148" customWidth="1"/>
    <col min="3589" max="3589" width="10.88671875" style="148" customWidth="1"/>
    <col min="3590" max="3590" width="14.44140625" style="148" customWidth="1"/>
    <col min="3591" max="3591" width="9.5546875" style="148" customWidth="1"/>
    <col min="3592" max="3592" width="21.33203125" style="148" customWidth="1"/>
    <col min="3593" max="3597" width="11.44140625" style="148"/>
    <col min="3598" max="3598" width="29.109375" style="148" customWidth="1"/>
    <col min="3599" max="3599" width="13.88671875" style="148" bestFit="1" customWidth="1"/>
    <col min="3600" max="3600" width="15.109375" style="148" bestFit="1" customWidth="1"/>
    <col min="3601" max="3601" width="6.33203125" style="148" bestFit="1" customWidth="1"/>
    <col min="3602" max="3843" width="11.44140625" style="148"/>
    <col min="3844" max="3844" width="24.5546875" style="148" customWidth="1"/>
    <col min="3845" max="3845" width="10.88671875" style="148" customWidth="1"/>
    <col min="3846" max="3846" width="14.44140625" style="148" customWidth="1"/>
    <col min="3847" max="3847" width="9.5546875" style="148" customWidth="1"/>
    <col min="3848" max="3848" width="21.33203125" style="148" customWidth="1"/>
    <col min="3849" max="3853" width="11.44140625" style="148"/>
    <col min="3854" max="3854" width="29.109375" style="148" customWidth="1"/>
    <col min="3855" max="3855" width="13.88671875" style="148" bestFit="1" customWidth="1"/>
    <col min="3856" max="3856" width="15.109375" style="148" bestFit="1" customWidth="1"/>
    <col min="3857" max="3857" width="6.33203125" style="148" bestFit="1" customWidth="1"/>
    <col min="3858" max="4099" width="11.44140625" style="148"/>
    <col min="4100" max="4100" width="24.5546875" style="148" customWidth="1"/>
    <col min="4101" max="4101" width="10.88671875" style="148" customWidth="1"/>
    <col min="4102" max="4102" width="14.44140625" style="148" customWidth="1"/>
    <col min="4103" max="4103" width="9.5546875" style="148" customWidth="1"/>
    <col min="4104" max="4104" width="21.33203125" style="148" customWidth="1"/>
    <col min="4105" max="4109" width="11.44140625" style="148"/>
    <col min="4110" max="4110" width="29.109375" style="148" customWidth="1"/>
    <col min="4111" max="4111" width="13.88671875" style="148" bestFit="1" customWidth="1"/>
    <col min="4112" max="4112" width="15.109375" style="148" bestFit="1" customWidth="1"/>
    <col min="4113" max="4113" width="6.33203125" style="148" bestFit="1" customWidth="1"/>
    <col min="4114" max="4355" width="11.44140625" style="148"/>
    <col min="4356" max="4356" width="24.5546875" style="148" customWidth="1"/>
    <col min="4357" max="4357" width="10.88671875" style="148" customWidth="1"/>
    <col min="4358" max="4358" width="14.44140625" style="148" customWidth="1"/>
    <col min="4359" max="4359" width="9.5546875" style="148" customWidth="1"/>
    <col min="4360" max="4360" width="21.33203125" style="148" customWidth="1"/>
    <col min="4361" max="4365" width="11.44140625" style="148"/>
    <col min="4366" max="4366" width="29.109375" style="148" customWidth="1"/>
    <col min="4367" max="4367" width="13.88671875" style="148" bestFit="1" customWidth="1"/>
    <col min="4368" max="4368" width="15.109375" style="148" bestFit="1" customWidth="1"/>
    <col min="4369" max="4369" width="6.33203125" style="148" bestFit="1" customWidth="1"/>
    <col min="4370" max="4611" width="11.44140625" style="148"/>
    <col min="4612" max="4612" width="24.5546875" style="148" customWidth="1"/>
    <col min="4613" max="4613" width="10.88671875" style="148" customWidth="1"/>
    <col min="4614" max="4614" width="14.44140625" style="148" customWidth="1"/>
    <col min="4615" max="4615" width="9.5546875" style="148" customWidth="1"/>
    <col min="4616" max="4616" width="21.33203125" style="148" customWidth="1"/>
    <col min="4617" max="4621" width="11.44140625" style="148"/>
    <col min="4622" max="4622" width="29.109375" style="148" customWidth="1"/>
    <col min="4623" max="4623" width="13.88671875" style="148" bestFit="1" customWidth="1"/>
    <col min="4624" max="4624" width="15.109375" style="148" bestFit="1" customWidth="1"/>
    <col min="4625" max="4625" width="6.33203125" style="148" bestFit="1" customWidth="1"/>
    <col min="4626" max="4867" width="11.44140625" style="148"/>
    <col min="4868" max="4868" width="24.5546875" style="148" customWidth="1"/>
    <col min="4869" max="4869" width="10.88671875" style="148" customWidth="1"/>
    <col min="4870" max="4870" width="14.44140625" style="148" customWidth="1"/>
    <col min="4871" max="4871" width="9.5546875" style="148" customWidth="1"/>
    <col min="4872" max="4872" width="21.33203125" style="148" customWidth="1"/>
    <col min="4873" max="4877" width="11.44140625" style="148"/>
    <col min="4878" max="4878" width="29.109375" style="148" customWidth="1"/>
    <col min="4879" max="4879" width="13.88671875" style="148" bestFit="1" customWidth="1"/>
    <col min="4880" max="4880" width="15.109375" style="148" bestFit="1" customWidth="1"/>
    <col min="4881" max="4881" width="6.33203125" style="148" bestFit="1" customWidth="1"/>
    <col min="4882" max="5123" width="11.44140625" style="148"/>
    <col min="5124" max="5124" width="24.5546875" style="148" customWidth="1"/>
    <col min="5125" max="5125" width="10.88671875" style="148" customWidth="1"/>
    <col min="5126" max="5126" width="14.44140625" style="148" customWidth="1"/>
    <col min="5127" max="5127" width="9.5546875" style="148" customWidth="1"/>
    <col min="5128" max="5128" width="21.33203125" style="148" customWidth="1"/>
    <col min="5129" max="5133" width="11.44140625" style="148"/>
    <col min="5134" max="5134" width="29.109375" style="148" customWidth="1"/>
    <col min="5135" max="5135" width="13.88671875" style="148" bestFit="1" customWidth="1"/>
    <col min="5136" max="5136" width="15.109375" style="148" bestFit="1" customWidth="1"/>
    <col min="5137" max="5137" width="6.33203125" style="148" bestFit="1" customWidth="1"/>
    <col min="5138" max="5379" width="11.44140625" style="148"/>
    <col min="5380" max="5380" width="24.5546875" style="148" customWidth="1"/>
    <col min="5381" max="5381" width="10.88671875" style="148" customWidth="1"/>
    <col min="5382" max="5382" width="14.44140625" style="148" customWidth="1"/>
    <col min="5383" max="5383" width="9.5546875" style="148" customWidth="1"/>
    <col min="5384" max="5384" width="21.33203125" style="148" customWidth="1"/>
    <col min="5385" max="5389" width="11.44140625" style="148"/>
    <col min="5390" max="5390" width="29.109375" style="148" customWidth="1"/>
    <col min="5391" max="5391" width="13.88671875" style="148" bestFit="1" customWidth="1"/>
    <col min="5392" max="5392" width="15.109375" style="148" bestFit="1" customWidth="1"/>
    <col min="5393" max="5393" width="6.33203125" style="148" bestFit="1" customWidth="1"/>
    <col min="5394" max="5635" width="11.44140625" style="148"/>
    <col min="5636" max="5636" width="24.5546875" style="148" customWidth="1"/>
    <col min="5637" max="5637" width="10.88671875" style="148" customWidth="1"/>
    <col min="5638" max="5638" width="14.44140625" style="148" customWidth="1"/>
    <col min="5639" max="5639" width="9.5546875" style="148" customWidth="1"/>
    <col min="5640" max="5640" width="21.33203125" style="148" customWidth="1"/>
    <col min="5641" max="5645" width="11.44140625" style="148"/>
    <col min="5646" max="5646" width="29.109375" style="148" customWidth="1"/>
    <col min="5647" max="5647" width="13.88671875" style="148" bestFit="1" customWidth="1"/>
    <col min="5648" max="5648" width="15.109375" style="148" bestFit="1" customWidth="1"/>
    <col min="5649" max="5649" width="6.33203125" style="148" bestFit="1" customWidth="1"/>
    <col min="5650" max="5891" width="11.44140625" style="148"/>
    <col min="5892" max="5892" width="24.5546875" style="148" customWidth="1"/>
    <col min="5893" max="5893" width="10.88671875" style="148" customWidth="1"/>
    <col min="5894" max="5894" width="14.44140625" style="148" customWidth="1"/>
    <col min="5895" max="5895" width="9.5546875" style="148" customWidth="1"/>
    <col min="5896" max="5896" width="21.33203125" style="148" customWidth="1"/>
    <col min="5897" max="5901" width="11.44140625" style="148"/>
    <col min="5902" max="5902" width="29.109375" style="148" customWidth="1"/>
    <col min="5903" max="5903" width="13.88671875" style="148" bestFit="1" customWidth="1"/>
    <col min="5904" max="5904" width="15.109375" style="148" bestFit="1" customWidth="1"/>
    <col min="5905" max="5905" width="6.33203125" style="148" bestFit="1" customWidth="1"/>
    <col min="5906" max="6147" width="11.44140625" style="148"/>
    <col min="6148" max="6148" width="24.5546875" style="148" customWidth="1"/>
    <col min="6149" max="6149" width="10.88671875" style="148" customWidth="1"/>
    <col min="6150" max="6150" width="14.44140625" style="148" customWidth="1"/>
    <col min="6151" max="6151" width="9.5546875" style="148" customWidth="1"/>
    <col min="6152" max="6152" width="21.33203125" style="148" customWidth="1"/>
    <col min="6153" max="6157" width="11.44140625" style="148"/>
    <col min="6158" max="6158" width="29.109375" style="148" customWidth="1"/>
    <col min="6159" max="6159" width="13.88671875" style="148" bestFit="1" customWidth="1"/>
    <col min="6160" max="6160" width="15.109375" style="148" bestFit="1" customWidth="1"/>
    <col min="6161" max="6161" width="6.33203125" style="148" bestFit="1" customWidth="1"/>
    <col min="6162" max="6403" width="11.44140625" style="148"/>
    <col min="6404" max="6404" width="24.5546875" style="148" customWidth="1"/>
    <col min="6405" max="6405" width="10.88671875" style="148" customWidth="1"/>
    <col min="6406" max="6406" width="14.44140625" style="148" customWidth="1"/>
    <col min="6407" max="6407" width="9.5546875" style="148" customWidth="1"/>
    <col min="6408" max="6408" width="21.33203125" style="148" customWidth="1"/>
    <col min="6409" max="6413" width="11.44140625" style="148"/>
    <col min="6414" max="6414" width="29.109375" style="148" customWidth="1"/>
    <col min="6415" max="6415" width="13.88671875" style="148" bestFit="1" customWidth="1"/>
    <col min="6416" max="6416" width="15.109375" style="148" bestFit="1" customWidth="1"/>
    <col min="6417" max="6417" width="6.33203125" style="148" bestFit="1" customWidth="1"/>
    <col min="6418" max="6659" width="11.44140625" style="148"/>
    <col min="6660" max="6660" width="24.5546875" style="148" customWidth="1"/>
    <col min="6661" max="6661" width="10.88671875" style="148" customWidth="1"/>
    <col min="6662" max="6662" width="14.44140625" style="148" customWidth="1"/>
    <col min="6663" max="6663" width="9.5546875" style="148" customWidth="1"/>
    <col min="6664" max="6664" width="21.33203125" style="148" customWidth="1"/>
    <col min="6665" max="6669" width="11.44140625" style="148"/>
    <col min="6670" max="6670" width="29.109375" style="148" customWidth="1"/>
    <col min="6671" max="6671" width="13.88671875" style="148" bestFit="1" customWidth="1"/>
    <col min="6672" max="6672" width="15.109375" style="148" bestFit="1" customWidth="1"/>
    <col min="6673" max="6673" width="6.33203125" style="148" bestFit="1" customWidth="1"/>
    <col min="6674" max="6915" width="11.44140625" style="148"/>
    <col min="6916" max="6916" width="24.5546875" style="148" customWidth="1"/>
    <col min="6917" max="6917" width="10.88671875" style="148" customWidth="1"/>
    <col min="6918" max="6918" width="14.44140625" style="148" customWidth="1"/>
    <col min="6919" max="6919" width="9.5546875" style="148" customWidth="1"/>
    <col min="6920" max="6920" width="21.33203125" style="148" customWidth="1"/>
    <col min="6921" max="6925" width="11.44140625" style="148"/>
    <col min="6926" max="6926" width="29.109375" style="148" customWidth="1"/>
    <col min="6927" max="6927" width="13.88671875" style="148" bestFit="1" customWidth="1"/>
    <col min="6928" max="6928" width="15.109375" style="148" bestFit="1" customWidth="1"/>
    <col min="6929" max="6929" width="6.33203125" style="148" bestFit="1" customWidth="1"/>
    <col min="6930" max="7171" width="11.44140625" style="148"/>
    <col min="7172" max="7172" width="24.5546875" style="148" customWidth="1"/>
    <col min="7173" max="7173" width="10.88671875" style="148" customWidth="1"/>
    <col min="7174" max="7174" width="14.44140625" style="148" customWidth="1"/>
    <col min="7175" max="7175" width="9.5546875" style="148" customWidth="1"/>
    <col min="7176" max="7176" width="21.33203125" style="148" customWidth="1"/>
    <col min="7177" max="7181" width="11.44140625" style="148"/>
    <col min="7182" max="7182" width="29.109375" style="148" customWidth="1"/>
    <col min="7183" max="7183" width="13.88671875" style="148" bestFit="1" customWidth="1"/>
    <col min="7184" max="7184" width="15.109375" style="148" bestFit="1" customWidth="1"/>
    <col min="7185" max="7185" width="6.33203125" style="148" bestFit="1" customWidth="1"/>
    <col min="7186" max="7427" width="11.44140625" style="148"/>
    <col min="7428" max="7428" width="24.5546875" style="148" customWidth="1"/>
    <col min="7429" max="7429" width="10.88671875" style="148" customWidth="1"/>
    <col min="7430" max="7430" width="14.44140625" style="148" customWidth="1"/>
    <col min="7431" max="7431" width="9.5546875" style="148" customWidth="1"/>
    <col min="7432" max="7432" width="21.33203125" style="148" customWidth="1"/>
    <col min="7433" max="7437" width="11.44140625" style="148"/>
    <col min="7438" max="7438" width="29.109375" style="148" customWidth="1"/>
    <col min="7439" max="7439" width="13.88671875" style="148" bestFit="1" customWidth="1"/>
    <col min="7440" max="7440" width="15.109375" style="148" bestFit="1" customWidth="1"/>
    <col min="7441" max="7441" width="6.33203125" style="148" bestFit="1" customWidth="1"/>
    <col min="7442" max="7683" width="11.44140625" style="148"/>
    <col min="7684" max="7684" width="24.5546875" style="148" customWidth="1"/>
    <col min="7685" max="7685" width="10.88671875" style="148" customWidth="1"/>
    <col min="7686" max="7686" width="14.44140625" style="148" customWidth="1"/>
    <col min="7687" max="7687" width="9.5546875" style="148" customWidth="1"/>
    <col min="7688" max="7688" width="21.33203125" style="148" customWidth="1"/>
    <col min="7689" max="7693" width="11.44140625" style="148"/>
    <col min="7694" max="7694" width="29.109375" style="148" customWidth="1"/>
    <col min="7695" max="7695" width="13.88671875" style="148" bestFit="1" customWidth="1"/>
    <col min="7696" max="7696" width="15.109375" style="148" bestFit="1" customWidth="1"/>
    <col min="7697" max="7697" width="6.33203125" style="148" bestFit="1" customWidth="1"/>
    <col min="7698" max="7939" width="11.44140625" style="148"/>
    <col min="7940" max="7940" width="24.5546875" style="148" customWidth="1"/>
    <col min="7941" max="7941" width="10.88671875" style="148" customWidth="1"/>
    <col min="7942" max="7942" width="14.44140625" style="148" customWidth="1"/>
    <col min="7943" max="7943" width="9.5546875" style="148" customWidth="1"/>
    <col min="7944" max="7944" width="21.33203125" style="148" customWidth="1"/>
    <col min="7945" max="7949" width="11.44140625" style="148"/>
    <col min="7950" max="7950" width="29.109375" style="148" customWidth="1"/>
    <col min="7951" max="7951" width="13.88671875" style="148" bestFit="1" customWidth="1"/>
    <col min="7952" max="7952" width="15.109375" style="148" bestFit="1" customWidth="1"/>
    <col min="7953" max="7953" width="6.33203125" style="148" bestFit="1" customWidth="1"/>
    <col min="7954" max="8195" width="11.44140625" style="148"/>
    <col min="8196" max="8196" width="24.5546875" style="148" customWidth="1"/>
    <col min="8197" max="8197" width="10.88671875" style="148" customWidth="1"/>
    <col min="8198" max="8198" width="14.44140625" style="148" customWidth="1"/>
    <col min="8199" max="8199" width="9.5546875" style="148" customWidth="1"/>
    <col min="8200" max="8200" width="21.33203125" style="148" customWidth="1"/>
    <col min="8201" max="8205" width="11.44140625" style="148"/>
    <col min="8206" max="8206" width="29.109375" style="148" customWidth="1"/>
    <col min="8207" max="8207" width="13.88671875" style="148" bestFit="1" customWidth="1"/>
    <col min="8208" max="8208" width="15.109375" style="148" bestFit="1" customWidth="1"/>
    <col min="8209" max="8209" width="6.33203125" style="148" bestFit="1" customWidth="1"/>
    <col min="8210" max="8451" width="11.44140625" style="148"/>
    <col min="8452" max="8452" width="24.5546875" style="148" customWidth="1"/>
    <col min="8453" max="8453" width="10.88671875" style="148" customWidth="1"/>
    <col min="8454" max="8454" width="14.44140625" style="148" customWidth="1"/>
    <col min="8455" max="8455" width="9.5546875" style="148" customWidth="1"/>
    <col min="8456" max="8456" width="21.33203125" style="148" customWidth="1"/>
    <col min="8457" max="8461" width="11.44140625" style="148"/>
    <col min="8462" max="8462" width="29.109375" style="148" customWidth="1"/>
    <col min="8463" max="8463" width="13.88671875" style="148" bestFit="1" customWidth="1"/>
    <col min="8464" max="8464" width="15.109375" style="148" bestFit="1" customWidth="1"/>
    <col min="8465" max="8465" width="6.33203125" style="148" bestFit="1" customWidth="1"/>
    <col min="8466" max="8707" width="11.44140625" style="148"/>
    <col min="8708" max="8708" width="24.5546875" style="148" customWidth="1"/>
    <col min="8709" max="8709" width="10.88671875" style="148" customWidth="1"/>
    <col min="8710" max="8710" width="14.44140625" style="148" customWidth="1"/>
    <col min="8711" max="8711" width="9.5546875" style="148" customWidth="1"/>
    <col min="8712" max="8712" width="21.33203125" style="148" customWidth="1"/>
    <col min="8713" max="8717" width="11.44140625" style="148"/>
    <col min="8718" max="8718" width="29.109375" style="148" customWidth="1"/>
    <col min="8719" max="8719" width="13.88671875" style="148" bestFit="1" customWidth="1"/>
    <col min="8720" max="8720" width="15.109375" style="148" bestFit="1" customWidth="1"/>
    <col min="8721" max="8721" width="6.33203125" style="148" bestFit="1" customWidth="1"/>
    <col min="8722" max="8963" width="11.44140625" style="148"/>
    <col min="8964" max="8964" width="24.5546875" style="148" customWidth="1"/>
    <col min="8965" max="8965" width="10.88671875" style="148" customWidth="1"/>
    <col min="8966" max="8966" width="14.44140625" style="148" customWidth="1"/>
    <col min="8967" max="8967" width="9.5546875" style="148" customWidth="1"/>
    <col min="8968" max="8968" width="21.33203125" style="148" customWidth="1"/>
    <col min="8969" max="8973" width="11.44140625" style="148"/>
    <col min="8974" max="8974" width="29.109375" style="148" customWidth="1"/>
    <col min="8975" max="8975" width="13.88671875" style="148" bestFit="1" customWidth="1"/>
    <col min="8976" max="8976" width="15.109375" style="148" bestFit="1" customWidth="1"/>
    <col min="8977" max="8977" width="6.33203125" style="148" bestFit="1" customWidth="1"/>
    <col min="8978" max="9219" width="11.44140625" style="148"/>
    <col min="9220" max="9220" width="24.5546875" style="148" customWidth="1"/>
    <col min="9221" max="9221" width="10.88671875" style="148" customWidth="1"/>
    <col min="9222" max="9222" width="14.44140625" style="148" customWidth="1"/>
    <col min="9223" max="9223" width="9.5546875" style="148" customWidth="1"/>
    <col min="9224" max="9224" width="21.33203125" style="148" customWidth="1"/>
    <col min="9225" max="9229" width="11.44140625" style="148"/>
    <col min="9230" max="9230" width="29.109375" style="148" customWidth="1"/>
    <col min="9231" max="9231" width="13.88671875" style="148" bestFit="1" customWidth="1"/>
    <col min="9232" max="9232" width="15.109375" style="148" bestFit="1" customWidth="1"/>
    <col min="9233" max="9233" width="6.33203125" style="148" bestFit="1" customWidth="1"/>
    <col min="9234" max="9475" width="11.44140625" style="148"/>
    <col min="9476" max="9476" width="24.5546875" style="148" customWidth="1"/>
    <col min="9477" max="9477" width="10.88671875" style="148" customWidth="1"/>
    <col min="9478" max="9478" width="14.44140625" style="148" customWidth="1"/>
    <col min="9479" max="9479" width="9.5546875" style="148" customWidth="1"/>
    <col min="9480" max="9480" width="21.33203125" style="148" customWidth="1"/>
    <col min="9481" max="9485" width="11.44140625" style="148"/>
    <col min="9486" max="9486" width="29.109375" style="148" customWidth="1"/>
    <col min="9487" max="9487" width="13.88671875" style="148" bestFit="1" customWidth="1"/>
    <col min="9488" max="9488" width="15.109375" style="148" bestFit="1" customWidth="1"/>
    <col min="9489" max="9489" width="6.33203125" style="148" bestFit="1" customWidth="1"/>
    <col min="9490" max="9731" width="11.44140625" style="148"/>
    <col min="9732" max="9732" width="24.5546875" style="148" customWidth="1"/>
    <col min="9733" max="9733" width="10.88671875" style="148" customWidth="1"/>
    <col min="9734" max="9734" width="14.44140625" style="148" customWidth="1"/>
    <col min="9735" max="9735" width="9.5546875" style="148" customWidth="1"/>
    <col min="9736" max="9736" width="21.33203125" style="148" customWidth="1"/>
    <col min="9737" max="9741" width="11.44140625" style="148"/>
    <col min="9742" max="9742" width="29.109375" style="148" customWidth="1"/>
    <col min="9743" max="9743" width="13.88671875" style="148" bestFit="1" customWidth="1"/>
    <col min="9744" max="9744" width="15.109375" style="148" bestFit="1" customWidth="1"/>
    <col min="9745" max="9745" width="6.33203125" style="148" bestFit="1" customWidth="1"/>
    <col min="9746" max="9987" width="11.44140625" style="148"/>
    <col min="9988" max="9988" width="24.5546875" style="148" customWidth="1"/>
    <col min="9989" max="9989" width="10.88671875" style="148" customWidth="1"/>
    <col min="9990" max="9990" width="14.44140625" style="148" customWidth="1"/>
    <col min="9991" max="9991" width="9.5546875" style="148" customWidth="1"/>
    <col min="9992" max="9992" width="21.33203125" style="148" customWidth="1"/>
    <col min="9993" max="9997" width="11.44140625" style="148"/>
    <col min="9998" max="9998" width="29.109375" style="148" customWidth="1"/>
    <col min="9999" max="9999" width="13.88671875" style="148" bestFit="1" customWidth="1"/>
    <col min="10000" max="10000" width="15.109375" style="148" bestFit="1" customWidth="1"/>
    <col min="10001" max="10001" width="6.33203125" style="148" bestFit="1" customWidth="1"/>
    <col min="10002" max="10243" width="11.44140625" style="148"/>
    <col min="10244" max="10244" width="24.5546875" style="148" customWidth="1"/>
    <col min="10245" max="10245" width="10.88671875" style="148" customWidth="1"/>
    <col min="10246" max="10246" width="14.44140625" style="148" customWidth="1"/>
    <col min="10247" max="10247" width="9.5546875" style="148" customWidth="1"/>
    <col min="10248" max="10248" width="21.33203125" style="148" customWidth="1"/>
    <col min="10249" max="10253" width="11.44140625" style="148"/>
    <col min="10254" max="10254" width="29.109375" style="148" customWidth="1"/>
    <col min="10255" max="10255" width="13.88671875" style="148" bestFit="1" customWidth="1"/>
    <col min="10256" max="10256" width="15.109375" style="148" bestFit="1" customWidth="1"/>
    <col min="10257" max="10257" width="6.33203125" style="148" bestFit="1" customWidth="1"/>
    <col min="10258" max="10499" width="11.44140625" style="148"/>
    <col min="10500" max="10500" width="24.5546875" style="148" customWidth="1"/>
    <col min="10501" max="10501" width="10.88671875" style="148" customWidth="1"/>
    <col min="10502" max="10502" width="14.44140625" style="148" customWidth="1"/>
    <col min="10503" max="10503" width="9.5546875" style="148" customWidth="1"/>
    <col min="10504" max="10504" width="21.33203125" style="148" customWidth="1"/>
    <col min="10505" max="10509" width="11.44140625" style="148"/>
    <col min="10510" max="10510" width="29.109375" style="148" customWidth="1"/>
    <col min="10511" max="10511" width="13.88671875" style="148" bestFit="1" customWidth="1"/>
    <col min="10512" max="10512" width="15.109375" style="148" bestFit="1" customWidth="1"/>
    <col min="10513" max="10513" width="6.33203125" style="148" bestFit="1" customWidth="1"/>
    <col min="10514" max="10755" width="11.44140625" style="148"/>
    <col min="10756" max="10756" width="24.5546875" style="148" customWidth="1"/>
    <col min="10757" max="10757" width="10.88671875" style="148" customWidth="1"/>
    <col min="10758" max="10758" width="14.44140625" style="148" customWidth="1"/>
    <col min="10759" max="10759" width="9.5546875" style="148" customWidth="1"/>
    <col min="10760" max="10760" width="21.33203125" style="148" customWidth="1"/>
    <col min="10761" max="10765" width="11.44140625" style="148"/>
    <col min="10766" max="10766" width="29.109375" style="148" customWidth="1"/>
    <col min="10767" max="10767" width="13.88671875" style="148" bestFit="1" customWidth="1"/>
    <col min="10768" max="10768" width="15.109375" style="148" bestFit="1" customWidth="1"/>
    <col min="10769" max="10769" width="6.33203125" style="148" bestFit="1" customWidth="1"/>
    <col min="10770" max="11011" width="11.44140625" style="148"/>
    <col min="11012" max="11012" width="24.5546875" style="148" customWidth="1"/>
    <col min="11013" max="11013" width="10.88671875" style="148" customWidth="1"/>
    <col min="11014" max="11014" width="14.44140625" style="148" customWidth="1"/>
    <col min="11015" max="11015" width="9.5546875" style="148" customWidth="1"/>
    <col min="11016" max="11016" width="21.33203125" style="148" customWidth="1"/>
    <col min="11017" max="11021" width="11.44140625" style="148"/>
    <col min="11022" max="11022" width="29.109375" style="148" customWidth="1"/>
    <col min="11023" max="11023" width="13.88671875" style="148" bestFit="1" customWidth="1"/>
    <col min="11024" max="11024" width="15.109375" style="148" bestFit="1" customWidth="1"/>
    <col min="11025" max="11025" width="6.33203125" style="148" bestFit="1" customWidth="1"/>
    <col min="11026" max="11267" width="11.44140625" style="148"/>
    <col min="11268" max="11268" width="24.5546875" style="148" customWidth="1"/>
    <col min="11269" max="11269" width="10.88671875" style="148" customWidth="1"/>
    <col min="11270" max="11270" width="14.44140625" style="148" customWidth="1"/>
    <col min="11271" max="11271" width="9.5546875" style="148" customWidth="1"/>
    <col min="11272" max="11272" width="21.33203125" style="148" customWidth="1"/>
    <col min="11273" max="11277" width="11.44140625" style="148"/>
    <col min="11278" max="11278" width="29.109375" style="148" customWidth="1"/>
    <col min="11279" max="11279" width="13.88671875" style="148" bestFit="1" customWidth="1"/>
    <col min="11280" max="11280" width="15.109375" style="148" bestFit="1" customWidth="1"/>
    <col min="11281" max="11281" width="6.33203125" style="148" bestFit="1" customWidth="1"/>
    <col min="11282" max="11523" width="11.44140625" style="148"/>
    <col min="11524" max="11524" width="24.5546875" style="148" customWidth="1"/>
    <col min="11525" max="11525" width="10.88671875" style="148" customWidth="1"/>
    <col min="11526" max="11526" width="14.44140625" style="148" customWidth="1"/>
    <col min="11527" max="11527" width="9.5546875" style="148" customWidth="1"/>
    <col min="11528" max="11528" width="21.33203125" style="148" customWidth="1"/>
    <col min="11529" max="11533" width="11.44140625" style="148"/>
    <col min="11534" max="11534" width="29.109375" style="148" customWidth="1"/>
    <col min="11535" max="11535" width="13.88671875" style="148" bestFit="1" customWidth="1"/>
    <col min="11536" max="11536" width="15.109375" style="148" bestFit="1" customWidth="1"/>
    <col min="11537" max="11537" width="6.33203125" style="148" bestFit="1" customWidth="1"/>
    <col min="11538" max="11779" width="11.44140625" style="148"/>
    <col min="11780" max="11780" width="24.5546875" style="148" customWidth="1"/>
    <col min="11781" max="11781" width="10.88671875" style="148" customWidth="1"/>
    <col min="11782" max="11782" width="14.44140625" style="148" customWidth="1"/>
    <col min="11783" max="11783" width="9.5546875" style="148" customWidth="1"/>
    <col min="11784" max="11784" width="21.33203125" style="148" customWidth="1"/>
    <col min="11785" max="11789" width="11.44140625" style="148"/>
    <col min="11790" max="11790" width="29.109375" style="148" customWidth="1"/>
    <col min="11791" max="11791" width="13.88671875" style="148" bestFit="1" customWidth="1"/>
    <col min="11792" max="11792" width="15.109375" style="148" bestFit="1" customWidth="1"/>
    <col min="11793" max="11793" width="6.33203125" style="148" bestFit="1" customWidth="1"/>
    <col min="11794" max="12035" width="11.44140625" style="148"/>
    <col min="12036" max="12036" width="24.5546875" style="148" customWidth="1"/>
    <col min="12037" max="12037" width="10.88671875" style="148" customWidth="1"/>
    <col min="12038" max="12038" width="14.44140625" style="148" customWidth="1"/>
    <col min="12039" max="12039" width="9.5546875" style="148" customWidth="1"/>
    <col min="12040" max="12040" width="21.33203125" style="148" customWidth="1"/>
    <col min="12041" max="12045" width="11.44140625" style="148"/>
    <col min="12046" max="12046" width="29.109375" style="148" customWidth="1"/>
    <col min="12047" max="12047" width="13.88671875" style="148" bestFit="1" customWidth="1"/>
    <col min="12048" max="12048" width="15.109375" style="148" bestFit="1" customWidth="1"/>
    <col min="12049" max="12049" width="6.33203125" style="148" bestFit="1" customWidth="1"/>
    <col min="12050" max="12291" width="11.44140625" style="148"/>
    <col min="12292" max="12292" width="24.5546875" style="148" customWidth="1"/>
    <col min="12293" max="12293" width="10.88671875" style="148" customWidth="1"/>
    <col min="12294" max="12294" width="14.44140625" style="148" customWidth="1"/>
    <col min="12295" max="12295" width="9.5546875" style="148" customWidth="1"/>
    <col min="12296" max="12296" width="21.33203125" style="148" customWidth="1"/>
    <col min="12297" max="12301" width="11.44140625" style="148"/>
    <col min="12302" max="12302" width="29.109375" style="148" customWidth="1"/>
    <col min="12303" max="12303" width="13.88671875" style="148" bestFit="1" customWidth="1"/>
    <col min="12304" max="12304" width="15.109375" style="148" bestFit="1" customWidth="1"/>
    <col min="12305" max="12305" width="6.33203125" style="148" bestFit="1" customWidth="1"/>
    <col min="12306" max="12547" width="11.44140625" style="148"/>
    <col min="12548" max="12548" width="24.5546875" style="148" customWidth="1"/>
    <col min="12549" max="12549" width="10.88671875" style="148" customWidth="1"/>
    <col min="12550" max="12550" width="14.44140625" style="148" customWidth="1"/>
    <col min="12551" max="12551" width="9.5546875" style="148" customWidth="1"/>
    <col min="12552" max="12552" width="21.33203125" style="148" customWidth="1"/>
    <col min="12553" max="12557" width="11.44140625" style="148"/>
    <col min="12558" max="12558" width="29.109375" style="148" customWidth="1"/>
    <col min="12559" max="12559" width="13.88671875" style="148" bestFit="1" customWidth="1"/>
    <col min="12560" max="12560" width="15.109375" style="148" bestFit="1" customWidth="1"/>
    <col min="12561" max="12561" width="6.33203125" style="148" bestFit="1" customWidth="1"/>
    <col min="12562" max="12803" width="11.44140625" style="148"/>
    <col min="12804" max="12804" width="24.5546875" style="148" customWidth="1"/>
    <col min="12805" max="12805" width="10.88671875" style="148" customWidth="1"/>
    <col min="12806" max="12806" width="14.44140625" style="148" customWidth="1"/>
    <col min="12807" max="12807" width="9.5546875" style="148" customWidth="1"/>
    <col min="12808" max="12808" width="21.33203125" style="148" customWidth="1"/>
    <col min="12809" max="12813" width="11.44140625" style="148"/>
    <col min="12814" max="12814" width="29.109375" style="148" customWidth="1"/>
    <col min="12815" max="12815" width="13.88671875" style="148" bestFit="1" customWidth="1"/>
    <col min="12816" max="12816" width="15.109375" style="148" bestFit="1" customWidth="1"/>
    <col min="12817" max="12817" width="6.33203125" style="148" bestFit="1" customWidth="1"/>
    <col min="12818" max="13059" width="11.44140625" style="148"/>
    <col min="13060" max="13060" width="24.5546875" style="148" customWidth="1"/>
    <col min="13061" max="13061" width="10.88671875" style="148" customWidth="1"/>
    <col min="13062" max="13062" width="14.44140625" style="148" customWidth="1"/>
    <col min="13063" max="13063" width="9.5546875" style="148" customWidth="1"/>
    <col min="13064" max="13064" width="21.33203125" style="148" customWidth="1"/>
    <col min="13065" max="13069" width="11.44140625" style="148"/>
    <col min="13070" max="13070" width="29.109375" style="148" customWidth="1"/>
    <col min="13071" max="13071" width="13.88671875" style="148" bestFit="1" customWidth="1"/>
    <col min="13072" max="13072" width="15.109375" style="148" bestFit="1" customWidth="1"/>
    <col min="13073" max="13073" width="6.33203125" style="148" bestFit="1" customWidth="1"/>
    <col min="13074" max="13315" width="11.44140625" style="148"/>
    <col min="13316" max="13316" width="24.5546875" style="148" customWidth="1"/>
    <col min="13317" max="13317" width="10.88671875" style="148" customWidth="1"/>
    <col min="13318" max="13318" width="14.44140625" style="148" customWidth="1"/>
    <col min="13319" max="13319" width="9.5546875" style="148" customWidth="1"/>
    <col min="13320" max="13320" width="21.33203125" style="148" customWidth="1"/>
    <col min="13321" max="13325" width="11.44140625" style="148"/>
    <col min="13326" max="13326" width="29.109375" style="148" customWidth="1"/>
    <col min="13327" max="13327" width="13.88671875" style="148" bestFit="1" customWidth="1"/>
    <col min="13328" max="13328" width="15.109375" style="148" bestFit="1" customWidth="1"/>
    <col min="13329" max="13329" width="6.33203125" style="148" bestFit="1" customWidth="1"/>
    <col min="13330" max="13571" width="11.44140625" style="148"/>
    <col min="13572" max="13572" width="24.5546875" style="148" customWidth="1"/>
    <col min="13573" max="13573" width="10.88671875" style="148" customWidth="1"/>
    <col min="13574" max="13574" width="14.44140625" style="148" customWidth="1"/>
    <col min="13575" max="13575" width="9.5546875" style="148" customWidth="1"/>
    <col min="13576" max="13576" width="21.33203125" style="148" customWidth="1"/>
    <col min="13577" max="13581" width="11.44140625" style="148"/>
    <col min="13582" max="13582" width="29.109375" style="148" customWidth="1"/>
    <col min="13583" max="13583" width="13.88671875" style="148" bestFit="1" customWidth="1"/>
    <col min="13584" max="13584" width="15.109375" style="148" bestFit="1" customWidth="1"/>
    <col min="13585" max="13585" width="6.33203125" style="148" bestFit="1" customWidth="1"/>
    <col min="13586" max="13827" width="11.44140625" style="148"/>
    <col min="13828" max="13828" width="24.5546875" style="148" customWidth="1"/>
    <col min="13829" max="13829" width="10.88671875" style="148" customWidth="1"/>
    <col min="13830" max="13830" width="14.44140625" style="148" customWidth="1"/>
    <col min="13831" max="13831" width="9.5546875" style="148" customWidth="1"/>
    <col min="13832" max="13832" width="21.33203125" style="148" customWidth="1"/>
    <col min="13833" max="13837" width="11.44140625" style="148"/>
    <col min="13838" max="13838" width="29.109375" style="148" customWidth="1"/>
    <col min="13839" max="13839" width="13.88671875" style="148" bestFit="1" customWidth="1"/>
    <col min="13840" max="13840" width="15.109375" style="148" bestFit="1" customWidth="1"/>
    <col min="13841" max="13841" width="6.33203125" style="148" bestFit="1" customWidth="1"/>
    <col min="13842" max="14083" width="11.44140625" style="148"/>
    <col min="14084" max="14084" width="24.5546875" style="148" customWidth="1"/>
    <col min="14085" max="14085" width="10.88671875" style="148" customWidth="1"/>
    <col min="14086" max="14086" width="14.44140625" style="148" customWidth="1"/>
    <col min="14087" max="14087" width="9.5546875" style="148" customWidth="1"/>
    <col min="14088" max="14088" width="21.33203125" style="148" customWidth="1"/>
    <col min="14089" max="14093" width="11.44140625" style="148"/>
    <col min="14094" max="14094" width="29.109375" style="148" customWidth="1"/>
    <col min="14095" max="14095" width="13.88671875" style="148" bestFit="1" customWidth="1"/>
    <col min="14096" max="14096" width="15.109375" style="148" bestFit="1" customWidth="1"/>
    <col min="14097" max="14097" width="6.33203125" style="148" bestFit="1" customWidth="1"/>
    <col min="14098" max="14339" width="11.44140625" style="148"/>
    <col min="14340" max="14340" width="24.5546875" style="148" customWidth="1"/>
    <col min="14341" max="14341" width="10.88671875" style="148" customWidth="1"/>
    <col min="14342" max="14342" width="14.44140625" style="148" customWidth="1"/>
    <col min="14343" max="14343" width="9.5546875" style="148" customWidth="1"/>
    <col min="14344" max="14344" width="21.33203125" style="148" customWidth="1"/>
    <col min="14345" max="14349" width="11.44140625" style="148"/>
    <col min="14350" max="14350" width="29.109375" style="148" customWidth="1"/>
    <col min="14351" max="14351" width="13.88671875" style="148" bestFit="1" customWidth="1"/>
    <col min="14352" max="14352" width="15.109375" style="148" bestFit="1" customWidth="1"/>
    <col min="14353" max="14353" width="6.33203125" style="148" bestFit="1" customWidth="1"/>
    <col min="14354" max="14595" width="11.44140625" style="148"/>
    <col min="14596" max="14596" width="24.5546875" style="148" customWidth="1"/>
    <col min="14597" max="14597" width="10.88671875" style="148" customWidth="1"/>
    <col min="14598" max="14598" width="14.44140625" style="148" customWidth="1"/>
    <col min="14599" max="14599" width="9.5546875" style="148" customWidth="1"/>
    <col min="14600" max="14600" width="21.33203125" style="148" customWidth="1"/>
    <col min="14601" max="14605" width="11.44140625" style="148"/>
    <col min="14606" max="14606" width="29.109375" style="148" customWidth="1"/>
    <col min="14607" max="14607" width="13.88671875" style="148" bestFit="1" customWidth="1"/>
    <col min="14608" max="14608" width="15.109375" style="148" bestFit="1" customWidth="1"/>
    <col min="14609" max="14609" width="6.33203125" style="148" bestFit="1" customWidth="1"/>
    <col min="14610" max="14851" width="11.44140625" style="148"/>
    <col min="14852" max="14852" width="24.5546875" style="148" customWidth="1"/>
    <col min="14853" max="14853" width="10.88671875" style="148" customWidth="1"/>
    <col min="14854" max="14854" width="14.44140625" style="148" customWidth="1"/>
    <col min="14855" max="14855" width="9.5546875" style="148" customWidth="1"/>
    <col min="14856" max="14856" width="21.33203125" style="148" customWidth="1"/>
    <col min="14857" max="14861" width="11.44140625" style="148"/>
    <col min="14862" max="14862" width="29.109375" style="148" customWidth="1"/>
    <col min="14863" max="14863" width="13.88671875" style="148" bestFit="1" customWidth="1"/>
    <col min="14864" max="14864" width="15.109375" style="148" bestFit="1" customWidth="1"/>
    <col min="14865" max="14865" width="6.33203125" style="148" bestFit="1" customWidth="1"/>
    <col min="14866" max="15107" width="11.44140625" style="148"/>
    <col min="15108" max="15108" width="24.5546875" style="148" customWidth="1"/>
    <col min="15109" max="15109" width="10.88671875" style="148" customWidth="1"/>
    <col min="15110" max="15110" width="14.44140625" style="148" customWidth="1"/>
    <col min="15111" max="15111" width="9.5546875" style="148" customWidth="1"/>
    <col min="15112" max="15112" width="21.33203125" style="148" customWidth="1"/>
    <col min="15113" max="15117" width="11.44140625" style="148"/>
    <col min="15118" max="15118" width="29.109375" style="148" customWidth="1"/>
    <col min="15119" max="15119" width="13.88671875" style="148" bestFit="1" customWidth="1"/>
    <col min="15120" max="15120" width="15.109375" style="148" bestFit="1" customWidth="1"/>
    <col min="15121" max="15121" width="6.33203125" style="148" bestFit="1" customWidth="1"/>
    <col min="15122" max="15363" width="11.44140625" style="148"/>
    <col min="15364" max="15364" width="24.5546875" style="148" customWidth="1"/>
    <col min="15365" max="15365" width="10.88671875" style="148" customWidth="1"/>
    <col min="15366" max="15366" width="14.44140625" style="148" customWidth="1"/>
    <col min="15367" max="15367" width="9.5546875" style="148" customWidth="1"/>
    <col min="15368" max="15368" width="21.33203125" style="148" customWidth="1"/>
    <col min="15369" max="15373" width="11.44140625" style="148"/>
    <col min="15374" max="15374" width="29.109375" style="148" customWidth="1"/>
    <col min="15375" max="15375" width="13.88671875" style="148" bestFit="1" customWidth="1"/>
    <col min="15376" max="15376" width="15.109375" style="148" bestFit="1" customWidth="1"/>
    <col min="15377" max="15377" width="6.33203125" style="148" bestFit="1" customWidth="1"/>
    <col min="15378" max="15619" width="11.44140625" style="148"/>
    <col min="15620" max="15620" width="24.5546875" style="148" customWidth="1"/>
    <col min="15621" max="15621" width="10.88671875" style="148" customWidth="1"/>
    <col min="15622" max="15622" width="14.44140625" style="148" customWidth="1"/>
    <col min="15623" max="15623" width="9.5546875" style="148" customWidth="1"/>
    <col min="15624" max="15624" width="21.33203125" style="148" customWidth="1"/>
    <col min="15625" max="15629" width="11.44140625" style="148"/>
    <col min="15630" max="15630" width="29.109375" style="148" customWidth="1"/>
    <col min="15631" max="15631" width="13.88671875" style="148" bestFit="1" customWidth="1"/>
    <col min="15632" max="15632" width="15.109375" style="148" bestFit="1" customWidth="1"/>
    <col min="15633" max="15633" width="6.33203125" style="148" bestFit="1" customWidth="1"/>
    <col min="15634" max="15875" width="11.44140625" style="148"/>
    <col min="15876" max="15876" width="24.5546875" style="148" customWidth="1"/>
    <col min="15877" max="15877" width="10.88671875" style="148" customWidth="1"/>
    <col min="15878" max="15878" width="14.44140625" style="148" customWidth="1"/>
    <col min="15879" max="15879" width="9.5546875" style="148" customWidth="1"/>
    <col min="15880" max="15880" width="21.33203125" style="148" customWidth="1"/>
    <col min="15881" max="15885" width="11.44140625" style="148"/>
    <col min="15886" max="15886" width="29.109375" style="148" customWidth="1"/>
    <col min="15887" max="15887" width="13.88671875" style="148" bestFit="1" customWidth="1"/>
    <col min="15888" max="15888" width="15.109375" style="148" bestFit="1" customWidth="1"/>
    <col min="15889" max="15889" width="6.33203125" style="148" bestFit="1" customWidth="1"/>
    <col min="15890" max="16131" width="11.44140625" style="148"/>
    <col min="16132" max="16132" width="24.5546875" style="148" customWidth="1"/>
    <col min="16133" max="16133" width="10.88671875" style="148" customWidth="1"/>
    <col min="16134" max="16134" width="14.44140625" style="148" customWidth="1"/>
    <col min="16135" max="16135" width="9.5546875" style="148" customWidth="1"/>
    <col min="16136" max="16136" width="21.33203125" style="148" customWidth="1"/>
    <col min="16137" max="16141" width="11.44140625" style="148"/>
    <col min="16142" max="16142" width="29.109375" style="148" customWidth="1"/>
    <col min="16143" max="16143" width="13.88671875" style="148" bestFit="1" customWidth="1"/>
    <col min="16144" max="16144" width="15.109375" style="148" bestFit="1" customWidth="1"/>
    <col min="16145" max="16145" width="6.33203125" style="148" bestFit="1" customWidth="1"/>
    <col min="16146" max="16384" width="11.44140625" style="148"/>
  </cols>
  <sheetData>
    <row r="1" spans="2:17" ht="15" thickBot="1" x14ac:dyDescent="0.35">
      <c r="N1" s="148"/>
      <c r="O1" s="148"/>
      <c r="P1" s="148"/>
      <c r="Q1" s="148"/>
    </row>
    <row r="2" spans="2:17" ht="35.4" thickTop="1" thickBot="1" x14ac:dyDescent="0.85">
      <c r="B2" s="387" t="s">
        <v>429</v>
      </c>
      <c r="C2" s="388"/>
      <c r="D2" s="388"/>
      <c r="E2" s="388"/>
      <c r="F2" s="388"/>
      <c r="G2" s="388"/>
      <c r="H2" s="388"/>
      <c r="I2" s="389"/>
      <c r="M2" s="148"/>
      <c r="N2" s="148"/>
      <c r="O2" s="148"/>
      <c r="P2" s="148"/>
      <c r="Q2" s="148"/>
    </row>
    <row r="3" spans="2:17" ht="15" thickTop="1" x14ac:dyDescent="0.3">
      <c r="M3" s="148"/>
      <c r="N3" s="148"/>
      <c r="O3" s="148"/>
      <c r="P3" s="148"/>
      <c r="Q3" s="148"/>
    </row>
    <row r="4" spans="2:17" ht="36" customHeight="1" x14ac:dyDescent="0.3">
      <c r="B4" s="392" t="s">
        <v>890</v>
      </c>
      <c r="C4" s="392"/>
      <c r="D4" s="392"/>
      <c r="E4" s="392"/>
      <c r="F4" s="392"/>
      <c r="G4" s="392"/>
      <c r="H4" s="392"/>
      <c r="I4" s="392"/>
    </row>
    <row r="5" spans="2:17" ht="3" customHeight="1" x14ac:dyDescent="0.3">
      <c r="D5" s="329"/>
      <c r="E5" s="329"/>
      <c r="F5" s="329"/>
      <c r="G5" s="329"/>
      <c r="H5" s="329"/>
    </row>
    <row r="6" spans="2:17" ht="41.25" customHeight="1" x14ac:dyDescent="0.3">
      <c r="B6" s="390" t="s">
        <v>365</v>
      </c>
      <c r="C6" s="205"/>
      <c r="D6" s="330">
        <v>1</v>
      </c>
      <c r="E6" s="330">
        <v>2</v>
      </c>
      <c r="F6" s="330">
        <v>3</v>
      </c>
      <c r="G6" s="330">
        <v>4</v>
      </c>
      <c r="H6" s="330">
        <v>5</v>
      </c>
      <c r="L6" s="232"/>
      <c r="M6" s="233"/>
      <c r="N6" s="233"/>
      <c r="O6" s="233"/>
      <c r="P6" s="233"/>
      <c r="Q6" s="233"/>
    </row>
    <row r="7" spans="2:17" ht="86.25" customHeight="1" x14ac:dyDescent="0.3">
      <c r="B7" s="390"/>
      <c r="C7" s="331">
        <v>5</v>
      </c>
      <c r="D7" s="102">
        <v>5</v>
      </c>
      <c r="E7" s="125">
        <v>10</v>
      </c>
      <c r="F7" s="116">
        <v>15</v>
      </c>
      <c r="G7" s="116">
        <v>20</v>
      </c>
      <c r="H7" s="116">
        <f>+$H$6*$C7</f>
        <v>25</v>
      </c>
      <c r="M7" s="234"/>
      <c r="N7" s="235"/>
      <c r="O7" s="236"/>
      <c r="P7" s="236"/>
      <c r="Q7" s="236"/>
    </row>
    <row r="8" spans="2:17" ht="86.25" customHeight="1" x14ac:dyDescent="0.3">
      <c r="B8" s="390"/>
      <c r="C8" s="332">
        <v>4</v>
      </c>
      <c r="D8" s="117">
        <v>4</v>
      </c>
      <c r="E8" s="125">
        <v>8</v>
      </c>
      <c r="F8" s="124">
        <v>12</v>
      </c>
      <c r="G8" s="116">
        <v>16</v>
      </c>
      <c r="H8" s="116">
        <v>20</v>
      </c>
      <c r="M8" s="234"/>
      <c r="N8" s="235"/>
      <c r="O8" s="236"/>
      <c r="P8" s="236"/>
      <c r="Q8" s="236"/>
    </row>
    <row r="9" spans="2:17" ht="86.25" customHeight="1" x14ac:dyDescent="0.3">
      <c r="B9" s="390"/>
      <c r="C9" s="330">
        <v>3</v>
      </c>
      <c r="D9" s="117">
        <v>3</v>
      </c>
      <c r="E9" s="117">
        <v>6</v>
      </c>
      <c r="F9" s="125">
        <v>9</v>
      </c>
      <c r="G9" s="125">
        <v>12</v>
      </c>
      <c r="H9" s="116">
        <v>15</v>
      </c>
      <c r="M9" s="234"/>
      <c r="N9" s="235"/>
      <c r="O9" s="236"/>
      <c r="P9" s="236"/>
      <c r="Q9" s="236"/>
    </row>
    <row r="10" spans="2:17" ht="86.25" customHeight="1" x14ac:dyDescent="0.3">
      <c r="B10" s="390"/>
      <c r="C10" s="330">
        <v>2</v>
      </c>
      <c r="D10" s="103">
        <v>2</v>
      </c>
      <c r="E10" s="117">
        <v>4</v>
      </c>
      <c r="F10" s="117">
        <v>6</v>
      </c>
      <c r="G10" s="125">
        <v>8</v>
      </c>
      <c r="H10" s="125">
        <v>10</v>
      </c>
      <c r="M10" s="234"/>
      <c r="N10" s="235"/>
      <c r="O10" s="236"/>
      <c r="P10" s="236"/>
      <c r="Q10" s="236"/>
    </row>
    <row r="11" spans="2:17" ht="86.25" customHeight="1" x14ac:dyDescent="0.3">
      <c r="B11" s="390"/>
      <c r="C11" s="331">
        <v>1</v>
      </c>
      <c r="D11" s="103">
        <v>1</v>
      </c>
      <c r="E11" s="103">
        <v>2</v>
      </c>
      <c r="F11" s="117">
        <v>3</v>
      </c>
      <c r="G11" s="102">
        <v>4</v>
      </c>
      <c r="H11" s="102">
        <v>5</v>
      </c>
      <c r="M11" s="234"/>
      <c r="N11" s="235"/>
      <c r="O11" s="236"/>
      <c r="P11" s="236"/>
      <c r="Q11" s="236"/>
    </row>
    <row r="12" spans="2:17" ht="24.75" customHeight="1" x14ac:dyDescent="0.3">
      <c r="B12" s="390"/>
      <c r="M12" s="234"/>
      <c r="N12" s="235"/>
      <c r="O12" s="236"/>
      <c r="P12" s="236"/>
      <c r="Q12" s="236"/>
    </row>
    <row r="13" spans="2:17" ht="41.25" customHeight="1" x14ac:dyDescent="0.3">
      <c r="B13" s="390"/>
      <c r="C13" s="391"/>
      <c r="D13" s="391"/>
      <c r="E13" s="391"/>
      <c r="F13" s="391"/>
      <c r="G13" s="391"/>
      <c r="H13" s="391"/>
      <c r="I13" s="391"/>
      <c r="M13" s="234"/>
      <c r="N13" s="235"/>
      <c r="O13" s="236"/>
      <c r="P13" s="236"/>
      <c r="Q13" s="236"/>
    </row>
    <row r="14" spans="2:17" ht="72" customHeight="1" x14ac:dyDescent="0.3">
      <c r="M14" s="234"/>
      <c r="N14" s="235"/>
      <c r="O14" s="236"/>
      <c r="P14" s="236"/>
      <c r="Q14" s="236"/>
    </row>
    <row r="15" spans="2:17" ht="72" customHeight="1" x14ac:dyDescent="0.3"/>
    <row r="16" spans="2:17" ht="72" customHeight="1" x14ac:dyDescent="0.3"/>
  </sheetData>
  <mergeCells count="4">
    <mergeCell ref="B2:I2"/>
    <mergeCell ref="B6:B13"/>
    <mergeCell ref="C13:I13"/>
    <mergeCell ref="B4:I4"/>
  </mergeCells>
  <conditionalFormatting sqref="D7">
    <cfRule type="expression" dxfId="433" priority="1">
      <formula>"Si($D$4=0"</formula>
    </cfRule>
  </conditionalFormatting>
  <printOptions horizontalCentered="1"/>
  <pageMargins left="0.70866141732283472" right="0.70866141732283472" top="0.74803149606299213" bottom="0.74803149606299213" header="0.31496062992125984" footer="0.31496062992125984"/>
  <pageSetup scale="78"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88</vt:i4>
      </vt:variant>
    </vt:vector>
  </HeadingPairs>
  <TitlesOfParts>
    <vt:vector size="106" baseType="lpstr">
      <vt:lpstr>prueba</vt:lpstr>
      <vt:lpstr>Etapa 1 Identificación</vt:lpstr>
      <vt:lpstr>Base calculos</vt:lpstr>
      <vt:lpstr>Estructura Presupuestaria</vt:lpstr>
      <vt:lpstr>Base calculos 2</vt:lpstr>
      <vt:lpstr>Base calculos 3</vt:lpstr>
      <vt:lpstr>Análisis Riesgo Puro</vt:lpstr>
      <vt:lpstr>Estructura de Riesgos 2013</vt:lpstr>
      <vt:lpstr>Mapa de Calor</vt:lpstr>
      <vt:lpstr>Probabilida e Impacto</vt:lpstr>
      <vt:lpstr>Mapa de Riesgo</vt:lpstr>
      <vt:lpstr>Hoja1</vt:lpstr>
      <vt:lpstr>Mapa de Calor (2)</vt:lpstr>
      <vt:lpstr>Etapa 2 Análisis R.Control</vt:lpstr>
      <vt:lpstr>Evaluación</vt:lpstr>
      <vt:lpstr>Administración</vt:lpstr>
      <vt:lpstr>Reporte</vt:lpstr>
      <vt:lpstr>Portada</vt:lpstr>
      <vt:lpstr>_1_DIRECCION_SUPERIOR_Y_PLANIFICACION</vt:lpstr>
      <vt:lpstr>_2._ADMINISTRACION_GENERAL</vt:lpstr>
      <vt:lpstr>_3._VIDA_ESTUDIANTIL</vt:lpstr>
      <vt:lpstr>_4._DOCENCIA</vt:lpstr>
      <vt:lpstr>_5._EXTENSION</vt:lpstr>
      <vt:lpstr>_6._INVESTIGACIÓN</vt:lpstr>
      <vt:lpstr>_7._PRODUCCION_Y_DISTRIBUCION_DE_MATERIALES</vt:lpstr>
      <vt:lpstr>_8._INVERSIONES</vt:lpstr>
      <vt:lpstr>_9._ACUERDO_DE_MEJORAMIENTO_INSTITUCIONAL__AMI</vt:lpstr>
      <vt:lpstr>'Estructura de Riesgos 2013'!_ftnref1</vt:lpstr>
      <vt:lpstr>Actividades_de_control_sobre_el_patrimonio</vt:lpstr>
      <vt:lpstr>Ambiental</vt:lpstr>
      <vt:lpstr>Ámbitos</vt:lpstr>
      <vt:lpstr>'Estructura de Riesgos 2013'!Área_de_impresión</vt:lpstr>
      <vt:lpstr>'Mapa de Calor'!Área_de_impresión</vt:lpstr>
      <vt:lpstr>Portada!Área_de_impresión</vt:lpstr>
      <vt:lpstr>Reporte!Área_de_impresión</vt:lpstr>
      <vt:lpstr>Calidad</vt:lpstr>
      <vt:lpstr>Capacidad_de_respuesta</vt:lpstr>
      <vt:lpstr>Circunstancias_Políticas</vt:lpstr>
      <vt:lpstr>Compras_e_Inventarios</vt:lpstr>
      <vt:lpstr>Comunicación</vt:lpstr>
      <vt:lpstr>Contratos_Comerciales</vt:lpstr>
      <vt:lpstr>Cooperación</vt:lpstr>
      <vt:lpstr>Crédito</vt:lpstr>
      <vt:lpstr>De_Tecnología</vt:lpstr>
      <vt:lpstr>Desastres_Naturales_y_Provocados</vt:lpstr>
      <vt:lpstr>Documentación</vt:lpstr>
      <vt:lpstr>Efectividad</vt:lpstr>
      <vt:lpstr>Estratégico_Dirección</vt:lpstr>
      <vt:lpstr>Financieros</vt:lpstr>
      <vt:lpstr>Imagen</vt:lpstr>
      <vt:lpstr>Indicadores_de_Gestión</vt:lpstr>
      <vt:lpstr>Infraestructura</vt:lpstr>
      <vt:lpstr>Instalaciones_físicas</vt:lpstr>
      <vt:lpstr>Integridad</vt:lpstr>
      <vt:lpstr>Integridad__Riesgos_asociados_con_la_autorización__completitud_y_exactitud_de_la_entrada__procesamiento_y_reportes_de_las_aplicaciones_utilizadas_en_una_organización._Aplican_en_cada_aspecto_de_un_sistema_de_soporte_de_procesamiento_de_negocio_y_están_pre</vt:lpstr>
      <vt:lpstr>Laborales</vt:lpstr>
      <vt:lpstr>Legales</vt:lpstr>
      <vt:lpstr>Liquidez</vt:lpstr>
      <vt:lpstr>Mercado</vt:lpstr>
      <vt:lpstr>Normativa_interna</vt:lpstr>
      <vt:lpstr>Operativo</vt:lpstr>
      <vt:lpstr>Operativos</vt:lpstr>
      <vt:lpstr>Planificación_de_Recursos</vt:lpstr>
      <vt:lpstr>Planificación_Estratégica</vt:lpstr>
      <vt:lpstr>Políticas_Públicas</vt:lpstr>
      <vt:lpstr>PROGRAMAS</vt:lpstr>
      <vt:lpstr>Proyectos_Nacionales_e_Internacionales</vt:lpstr>
      <vt:lpstr>Recursos_Humanos</vt:lpstr>
      <vt:lpstr>Relaciones_de_Cooperación_Comerciales_y_Legales</vt:lpstr>
      <vt:lpstr>Riesgo_de_Infraestructura</vt:lpstr>
      <vt:lpstr>Riesgos_de_Acceso</vt:lpstr>
      <vt:lpstr>Salud_ocupacional_e_higiene_laboral</vt:lpstr>
      <vt:lpstr>Satisfacción_del_cliente</vt:lpstr>
      <vt:lpstr>Seguridad</vt:lpstr>
      <vt:lpstr>Seguridad_informática_General</vt:lpstr>
      <vt:lpstr>Seguridad_Institucional</vt:lpstr>
      <vt:lpstr>Servicios_básicos</vt:lpstr>
      <vt:lpstr>Servicios_generales</vt:lpstr>
      <vt:lpstr>Subprograma_01_Administración_General</vt:lpstr>
      <vt:lpstr>Subprograma_01_Asuntos_Estudiantiles</vt:lpstr>
      <vt:lpstr>Subprograma_01_Dirección_Superior</vt:lpstr>
      <vt:lpstr>Subprograma_01_Elaboración_de_Materiales</vt:lpstr>
      <vt:lpstr>Subprograma_01_Extensión</vt:lpstr>
      <vt:lpstr>Subprograma_01_Gestión_Administrativa</vt:lpstr>
      <vt:lpstr>Subprograma_01_Inversiones</vt:lpstr>
      <vt:lpstr>Subprograma_01_Investigación</vt:lpstr>
      <vt:lpstr>Subprograma_01_Servicios_de_Apoyo_a_la_Docencia</vt:lpstr>
      <vt:lpstr>Subprograma_02_Actividades_Estudiantiles</vt:lpstr>
      <vt:lpstr>Subprograma_02_Docente</vt:lpstr>
      <vt:lpstr>Subprograma_02_Fondo_del_Sistema</vt:lpstr>
      <vt:lpstr>Subprograma_02_Iniciativas_del_AMI_–_UNED</vt:lpstr>
      <vt:lpstr>Subprograma_02_Planificación</vt:lpstr>
      <vt:lpstr>Subprograma_02_Producción_y_Distribución_de_Materiales</vt:lpstr>
      <vt:lpstr>Subprograma_03_Auditoría</vt:lpstr>
      <vt:lpstr>Subprograma_03_Posgrados</vt:lpstr>
      <vt:lpstr>Subprograma_04_Centros_Universitarios</vt:lpstr>
      <vt:lpstr>Subprograma_07_Gobierno_Digital</vt:lpstr>
      <vt:lpstr>Subprograma_10_Fondo_del_Sistema_Área_Administrativa</vt:lpstr>
      <vt:lpstr>Subprograma_10_Fondo_del_Sistema_Área_Docencia</vt:lpstr>
      <vt:lpstr>Subprograma_10_Fondo_del_Sistema_Área_Extensión</vt:lpstr>
      <vt:lpstr>Subprograma_10_Fondo_del_Sistema_Área_Investigación</vt:lpstr>
      <vt:lpstr>Subprograma_10_Fondo_del_Sistema_Área_Producción_de_Materiales</vt:lpstr>
      <vt:lpstr>Subprograma_10_Fondo_del_Sistema_Área_Vida_Estudiantil</vt:lpstr>
      <vt:lpstr>Subprograma_16_Sede_Interuniversitaria_de_Alajuela</vt:lpstr>
      <vt:lpstr>Talento_Humano</vt:lpstr>
      <vt:lpstr>'Estructura de Riesgos 2013'!Títulos_a_imprimir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Arce Solano</dc:creator>
  <cp:lastModifiedBy>Vivian Chavarría Jiménez</cp:lastModifiedBy>
  <cp:lastPrinted>2017-03-07T20:32:20Z</cp:lastPrinted>
  <dcterms:created xsi:type="dcterms:W3CDTF">2013-10-23T15:34:43Z</dcterms:created>
  <dcterms:modified xsi:type="dcterms:W3CDTF">2017-05-16T17:30:55Z</dcterms:modified>
</cp:coreProperties>
</file>